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480" windowHeight="11640" activeTab="0"/>
  </bookViews>
  <sheets>
    <sheet name="Unit" sheetId="1" r:id="rId1"/>
  </sheets>
  <definedNames>
    <definedName name="OLE_LINK2" localSheetId="0">'Unit'!$C$61</definedName>
  </definedNames>
  <calcPr fullCalcOnLoad="1"/>
</workbook>
</file>

<file path=xl/comments1.xml><?xml version="1.0" encoding="utf-8"?>
<comments xmlns="http://schemas.openxmlformats.org/spreadsheetml/2006/main">
  <authors>
    <author>Cornelia Novak</author>
    <author>Author</author>
  </authors>
  <commentList>
    <comment ref="N806" authorId="0">
      <text>
        <r>
          <rPr>
            <sz val="8"/>
            <rFont val="Tahoma"/>
            <family val="0"/>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N807" authorId="0">
      <text>
        <r>
          <rPr>
            <b/>
            <sz val="8"/>
            <rFont val="Tahoma"/>
            <family val="0"/>
          </rPr>
          <t>Alege din lista:</t>
        </r>
        <r>
          <rPr>
            <sz val="8"/>
            <rFont val="Tahoma"/>
            <family val="0"/>
          </rPr>
          <t xml:space="preserve">
1 doctorat
2 grad didactic I
3 grad didactic II
4 definitivat
5 fara grad didactic</t>
        </r>
      </text>
    </comment>
    <comment ref="N755"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56"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57"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58"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59"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0"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1"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2"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3"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4"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5"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6"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7"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8"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9"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0"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1"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2"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3"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4"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5"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6"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7"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8"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9"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80"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O806" authorId="0">
      <text>
        <r>
          <rPr>
            <sz val="8"/>
            <rFont val="Tahoma"/>
            <family val="0"/>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P806" authorId="0">
      <text>
        <r>
          <rPr>
            <sz val="8"/>
            <rFont val="Tahoma"/>
            <family val="0"/>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Q806" authorId="0">
      <text>
        <r>
          <rPr>
            <sz val="8"/>
            <rFont val="Tahoma"/>
            <family val="0"/>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O807" authorId="0">
      <text>
        <r>
          <rPr>
            <b/>
            <sz val="8"/>
            <rFont val="Tahoma"/>
            <family val="0"/>
          </rPr>
          <t>Alege din lista:</t>
        </r>
        <r>
          <rPr>
            <sz val="8"/>
            <rFont val="Tahoma"/>
            <family val="0"/>
          </rPr>
          <t xml:space="preserve">
1 doctorat
2 grad didactic I
3 grad didactic II
4 definitivat
5 fara grad didactic</t>
        </r>
      </text>
    </comment>
    <comment ref="P807" authorId="0">
      <text>
        <r>
          <rPr>
            <b/>
            <sz val="8"/>
            <rFont val="Tahoma"/>
            <family val="0"/>
          </rPr>
          <t>Alege din lista:</t>
        </r>
        <r>
          <rPr>
            <sz val="8"/>
            <rFont val="Tahoma"/>
            <family val="0"/>
          </rPr>
          <t xml:space="preserve">
1 doctorat
2 grad didactic I
3 grad didactic II
4 definitivat
5 fara grad didactic</t>
        </r>
      </text>
    </comment>
    <comment ref="Q807" authorId="0">
      <text>
        <r>
          <rPr>
            <b/>
            <sz val="8"/>
            <rFont val="Tahoma"/>
            <family val="0"/>
          </rPr>
          <t>Alege din lista:</t>
        </r>
        <r>
          <rPr>
            <sz val="8"/>
            <rFont val="Tahoma"/>
            <family val="0"/>
          </rPr>
          <t xml:space="preserve">
1 doctorat
2 grad didactic I
3 grad didactic II
4 definitivat
5 fara grad didactic</t>
        </r>
      </text>
    </comment>
    <comment ref="N640" authorId="1">
      <text>
        <r>
          <rPr>
            <sz val="9"/>
            <rFont val="Tahoma"/>
            <family val="2"/>
          </rPr>
          <t>Se completeaza variante corespunzatoare unitatii:
1. Corespund integral
2. Corespund partial
3. Nu corespund
4. Nu este cazul</t>
        </r>
      </text>
    </comment>
    <comment ref="N641" authorId="1">
      <text>
        <r>
          <rPr>
            <sz val="9"/>
            <rFont val="Tahoma"/>
            <family val="2"/>
          </rPr>
          <t>Se completeaza variante corespunzatoare unitatii:
1. Corespunde integral
2. Corespunde partial
3. Nu corespunde
4. Nu este cazul</t>
        </r>
      </text>
    </comment>
    <comment ref="N642" authorId="1">
      <text>
        <r>
          <rPr>
            <sz val="9"/>
            <rFont val="Tahoma"/>
            <family val="2"/>
          </rPr>
          <t>Se completeaza variante corespunzatoare unitatii:
1. Corespunde integral
2. Corespunde partial
3. Nu corespunde
4. Nu este cazul</t>
        </r>
      </text>
    </comment>
    <comment ref="N643" authorId="1">
      <text>
        <r>
          <rPr>
            <sz val="9"/>
            <rFont val="Tahoma"/>
            <family val="2"/>
          </rPr>
          <t>Se completeaza variante corespunzatoare unitatii:
1. Corespunde integral
2. Corespunde partial
3. Nu corespunde
4. Nu este cazul</t>
        </r>
      </text>
    </comment>
    <comment ref="N644" authorId="1">
      <text>
        <r>
          <rPr>
            <sz val="9"/>
            <rFont val="Tahoma"/>
            <family val="2"/>
          </rPr>
          <t>Se completeaza variante corespunzatoare unitatii:
1. Corespunde integral
2. Corespunde partial
3. Nu corespunde
4. Nu este cazul</t>
        </r>
      </text>
    </comment>
    <comment ref="N645" authorId="1">
      <text>
        <r>
          <rPr>
            <sz val="9"/>
            <rFont val="Tahoma"/>
            <family val="2"/>
          </rPr>
          <t>Se completeaza variante corespunzatoare unitatii:
1. Corespunde integral
2. Corespunde partial
3. Nu corespunde
4. Nu este cazul</t>
        </r>
      </text>
    </comment>
    <comment ref="N646" authorId="1">
      <text>
        <r>
          <rPr>
            <sz val="9"/>
            <rFont val="Tahoma"/>
            <family val="2"/>
          </rPr>
          <t>Se completeaza variante corespunzatoare unitatii:
1. Corespunde integral
2. Corespunde partial
3. Nu corespunde
4. Nu este cazul</t>
        </r>
      </text>
    </comment>
    <comment ref="N647" authorId="1">
      <text>
        <r>
          <rPr>
            <sz val="9"/>
            <rFont val="Tahoma"/>
            <family val="2"/>
          </rPr>
          <t>Se completeaza variante corespunzatoare unitatii:
1. Corespunde integral
2. Corespunde partial
3. Nu corespunde
4. Nu este cazul</t>
        </r>
      </text>
    </comment>
    <comment ref="N648" authorId="1">
      <text>
        <r>
          <rPr>
            <sz val="9"/>
            <rFont val="Tahoma"/>
            <family val="2"/>
          </rPr>
          <t>Se completeaza variante corespunzatoare unitatii:
1. Corespunde integral
2. Corespunde partial
3. Nu corespunde
4. Nu este cazul</t>
        </r>
      </text>
    </comment>
    <comment ref="N649" authorId="1">
      <text>
        <r>
          <rPr>
            <sz val="9"/>
            <rFont val="Tahoma"/>
            <family val="2"/>
          </rPr>
          <t>Se completeaza variante corespunzatoare unitatii:
1. Corespunde integral
2. Corespunde partial
3. Nu corespunde
4. Nu este cazul</t>
        </r>
      </text>
    </comment>
    <comment ref="N650" authorId="1">
      <text>
        <r>
          <rPr>
            <sz val="9"/>
            <rFont val="Tahoma"/>
            <family val="2"/>
          </rPr>
          <t>Se completeaza variante corespunzatoare unitatii:
1. Corespunde integral
2. Corespunde partial
3. Nu corespunde
4. Nu este cazul</t>
        </r>
      </text>
    </comment>
    <comment ref="N651" authorId="1">
      <text>
        <r>
          <rPr>
            <sz val="9"/>
            <rFont val="Tahoma"/>
            <family val="2"/>
          </rPr>
          <t>Se completeaza variante corespunzatoare unitatii:
1. Corespunde integral
2. Corespunde partial
3. Nu corespunde
4. Nu este cazul</t>
        </r>
      </text>
    </comment>
    <comment ref="N652" authorId="1">
      <text>
        <r>
          <rPr>
            <sz val="9"/>
            <rFont val="Tahoma"/>
            <family val="2"/>
          </rPr>
          <t>Se completeaza variante corespunzatoare unitatii:
1. Corespunde integral
2. Corespunde partial
3. Nu corespunde
4. Nu este cazul</t>
        </r>
      </text>
    </comment>
    <comment ref="N653" authorId="1">
      <text>
        <r>
          <rPr>
            <sz val="9"/>
            <rFont val="Tahoma"/>
            <family val="2"/>
          </rPr>
          <t>Se completeaza variante corespunzatoare unitatii:
1. Corespunde integral
2. Corespunde partial
3. Nu corespunde
4. Nu este cazul</t>
        </r>
      </text>
    </comment>
    <comment ref="N654" authorId="1">
      <text>
        <r>
          <rPr>
            <sz val="9"/>
            <rFont val="Tahoma"/>
            <family val="2"/>
          </rPr>
          <t>Se completeaza variante corespunzatoare unitatii:
1. Corespunde integral
2. Corespunde partial
3. Nu corespunde
4. Nu este cazul</t>
        </r>
      </text>
    </comment>
    <comment ref="N655" authorId="1">
      <text>
        <r>
          <rPr>
            <sz val="9"/>
            <rFont val="Tahoma"/>
            <family val="2"/>
          </rPr>
          <t>Se completeaza variante corespunzatoare unitatii:
1. Corespunde integral
2. Corespunde partial
3. Nu corespunde
4. Nu este cazul</t>
        </r>
      </text>
    </comment>
    <comment ref="N656" authorId="1">
      <text>
        <r>
          <rPr>
            <sz val="9"/>
            <rFont val="Tahoma"/>
            <family val="2"/>
          </rPr>
          <t>Se completeaza variante corespunzatoare unitatii:
1. Corespunde integral
2. Corespunde partial
3. Nu corespunde
4. Nu este cazul</t>
        </r>
      </text>
    </comment>
    <comment ref="N657" authorId="1">
      <text>
        <r>
          <rPr>
            <sz val="9"/>
            <rFont val="Tahoma"/>
            <family val="2"/>
          </rPr>
          <t>Se completeaza variante corespunzatoare unitatii:
1. Corespunde integral
2. Corespunde partial
3. Nu corespunde
4. Nu este cazul</t>
        </r>
      </text>
    </comment>
    <comment ref="N658" authorId="1">
      <text>
        <r>
          <rPr>
            <sz val="9"/>
            <rFont val="Tahoma"/>
            <family val="2"/>
          </rPr>
          <t>Se completeaza variante corespunzatoare unitatii:
1. Corespunde integral
2. Corespunde partial
3. Nu corespunde
4. Nu este cazul</t>
        </r>
      </text>
    </comment>
    <comment ref="N664" authorId="1">
      <text>
        <r>
          <rPr>
            <sz val="9"/>
            <rFont val="Tahoma"/>
            <family val="2"/>
          </rPr>
          <t>Se completeaza variante corespunzatoare unitatii:
1. Corespund integral
2. Corespund partial
3. Nu corespund
4. Nu este cazul</t>
        </r>
      </text>
    </comment>
    <comment ref="N665" authorId="1">
      <text>
        <r>
          <rPr>
            <sz val="9"/>
            <rFont val="Tahoma"/>
            <family val="2"/>
          </rPr>
          <t>Se completeaza variante corespunzatoare unitatii:
1. Corespunde integral
2. Corespunde partial
3. Nu corespunde
4. Nu este cazul</t>
        </r>
      </text>
    </comment>
    <comment ref="N666" authorId="1">
      <text>
        <r>
          <rPr>
            <sz val="9"/>
            <rFont val="Tahoma"/>
            <family val="2"/>
          </rPr>
          <t>Se completeaza variante corespunzatoare unitatii:
1. Corespunde integral
2. Corespunde partial
3. Nu corespunde
4. Nu este cazul</t>
        </r>
      </text>
    </comment>
  </commentList>
</comments>
</file>

<file path=xl/sharedStrings.xml><?xml version="1.0" encoding="utf-8"?>
<sst xmlns="http://schemas.openxmlformats.org/spreadsheetml/2006/main" count="2627" uniqueCount="1870">
  <si>
    <r>
      <t xml:space="preserve">
</t>
    </r>
    <r>
      <rPr>
        <b/>
        <i/>
        <u val="single"/>
        <sz val="11"/>
        <color indexed="12"/>
        <rFont val="Times New Roman"/>
        <family val="1"/>
      </rPr>
      <t>Indicaţii de salvare a celor doua fisiere (EXCEL: RAEI I+III; Word:RAEI II+IV)</t>
    </r>
    <r>
      <rPr>
        <b/>
        <i/>
        <u val="single"/>
        <sz val="10"/>
        <color indexed="12"/>
        <rFont val="Times New Roman"/>
        <family val="1"/>
      </rPr>
      <t xml:space="preserve">: </t>
    </r>
    <r>
      <rPr>
        <b/>
        <i/>
        <sz val="10"/>
        <color indexed="8"/>
        <rFont val="Times New Roman"/>
        <family val="1"/>
      </rPr>
      <t xml:space="preserve">
Cele două documente se transmit împreună, într-un fişier arhivat, la Inspectoratul Şcolar, pe adresa de corespondenţă electronică aracipraei@gmail.com
•    Pentru eficientizarea preluării  fişierelor,  atat acest fisier (in format EXCEL), cat si fisierul Word (cuprinzand partea II si a IV) vor fi </t>
    </r>
    <r>
      <rPr>
        <b/>
        <i/>
        <sz val="10"/>
        <color indexed="12"/>
        <rFont val="Times New Roman"/>
        <family val="1"/>
      </rPr>
      <t>salvate pentru o anumita unitate de invatamant,cu o aceeasi denumire, rezultata din următoarea codificare</t>
    </r>
    <r>
      <rPr>
        <b/>
        <i/>
        <sz val="10"/>
        <color indexed="8"/>
        <rFont val="Times New Roman"/>
        <family val="1"/>
      </rPr>
      <t xml:space="preserve">:  </t>
    </r>
    <r>
      <rPr>
        <b/>
        <i/>
        <sz val="11"/>
        <color indexed="10"/>
        <rFont val="Times New Roman"/>
        <family val="1"/>
      </rPr>
      <t xml:space="preserve">indicativ judeţ _cod SIRUES al unitatii 
</t>
    </r>
    <r>
      <rPr>
        <b/>
        <i/>
        <sz val="10"/>
        <color indexed="8"/>
        <rFont val="Times New Roman"/>
        <family val="1"/>
      </rPr>
      <t>(exemplu:  Şcoala gimnazială Pianu de Sus judeţul Alba, se va salva cu nume fişier:</t>
    </r>
    <r>
      <rPr>
        <b/>
        <i/>
        <sz val="11"/>
        <color indexed="8"/>
        <rFont val="Times New Roman"/>
        <family val="1"/>
      </rPr>
      <t xml:space="preserve"> </t>
    </r>
    <r>
      <rPr>
        <b/>
        <i/>
        <sz val="11"/>
        <color indexed="10"/>
        <rFont val="Times New Roman"/>
        <family val="1"/>
      </rPr>
      <t>AB_ 1102996</t>
    </r>
    <r>
      <rPr>
        <b/>
        <i/>
        <sz val="10"/>
        <color indexed="8"/>
        <rFont val="Times New Roman"/>
        <family val="1"/>
      </rPr>
      <t xml:space="preserve"> )
•   Pentru situaţiile în care </t>
    </r>
    <r>
      <rPr>
        <b/>
        <i/>
        <u val="single"/>
        <sz val="10"/>
        <color indexed="8"/>
        <rFont val="Times New Roman"/>
        <family val="1"/>
      </rPr>
      <t>nu se cunoaşte codul SIRUES</t>
    </r>
    <r>
      <rPr>
        <b/>
        <i/>
        <sz val="10"/>
        <color indexed="8"/>
        <rFont val="Times New Roman"/>
        <family val="1"/>
      </rPr>
      <t xml:space="preserve">, în locul acestuia  utilizaţi pentru salvare </t>
    </r>
    <r>
      <rPr>
        <b/>
        <i/>
        <sz val="10"/>
        <color indexed="12"/>
        <rFont val="Times New Roman"/>
        <family val="1"/>
      </rPr>
      <t>denumirea unităţii scrisă cu caractere mici şi fără diacritice</t>
    </r>
    <r>
      <rPr>
        <b/>
        <i/>
        <sz val="10"/>
        <color indexed="8"/>
        <rFont val="Times New Roman"/>
        <family val="1"/>
      </rPr>
      <t xml:space="preserve">. (exemplu:  Şcoala gimnazială Pianu de Sus judeţul Alba, se va salva cu numele de fişier: </t>
    </r>
    <r>
      <rPr>
        <b/>
        <i/>
        <sz val="11"/>
        <color indexed="10"/>
        <rFont val="Times New Roman"/>
        <family val="1"/>
      </rPr>
      <t>AB_scoala gimnaziala pianu de sus</t>
    </r>
    <r>
      <rPr>
        <b/>
        <i/>
        <sz val="10"/>
        <color indexed="8"/>
        <rFont val="Times New Roman"/>
        <family val="1"/>
      </rPr>
      <t xml:space="preserve">)
</t>
    </r>
    <r>
      <rPr>
        <b/>
        <i/>
        <sz val="8"/>
        <color indexed="8"/>
        <rFont val="Times New Roman"/>
        <family val="1"/>
      </rPr>
      <t xml:space="preserve">
</t>
    </r>
    <r>
      <rPr>
        <b/>
        <i/>
        <sz val="14"/>
        <color indexed="12"/>
        <rFont val="Times New Roman"/>
        <family val="1"/>
      </rPr>
      <t xml:space="preserve">NU UITATI SA SALVATI FISIERUL UTILIZAND CODUL UNITATII DVS.! 
</t>
    </r>
    <r>
      <rPr>
        <b/>
        <i/>
        <sz val="14"/>
        <color indexed="10"/>
        <rFont val="Times New Roman"/>
        <family val="1"/>
      </rPr>
      <t>Date fiind procedurile automate de preluare a informatiilor, fişierele salavate cu o altă denumire decât forma indicată nu sunt recunoscute si nu vor fi luate în considerare!</t>
    </r>
    <r>
      <rPr>
        <b/>
        <i/>
        <sz val="8"/>
        <color indexed="8"/>
        <rFont val="Times New Roman"/>
        <family val="1"/>
      </rPr>
      <t xml:space="preserve">
</t>
    </r>
  </si>
  <si>
    <t>D01-nume</t>
  </si>
  <si>
    <t>D01-cod SIRUES</t>
  </si>
  <si>
    <r>
      <t xml:space="preserve">Stimaţi colegi,
Vă rugăm să completaţi prezentul document care are ca scop furnizarea de date din unitatea de învăţământ pe care o conduceţi. 
Aceste date sunt necesare  în vederea corelării  principalilor factori care influenţează performanţa şcolară (factori de risc) cu rezultatele pe care le raportaţi. 
</t>
    </r>
    <r>
      <rPr>
        <b/>
        <i/>
        <sz val="8"/>
        <color indexed="8"/>
        <rFont val="Times New Roman"/>
        <family val="1"/>
      </rPr>
      <t xml:space="preserve">
</t>
    </r>
    <r>
      <rPr>
        <b/>
        <i/>
        <sz val="10"/>
        <color indexed="8"/>
        <rFont val="Times New Roman"/>
        <family val="1"/>
      </rPr>
      <t xml:space="preserve">Raportul vizează ansamblul unităţii şcolare, astfel încât informaţiile solicitate </t>
    </r>
    <r>
      <rPr>
        <b/>
        <i/>
        <u val="single"/>
        <sz val="10"/>
        <color indexed="8"/>
        <rFont val="Times New Roman"/>
        <family val="1"/>
      </rPr>
      <t>se referă atât la şcoala coordonatoare</t>
    </r>
    <r>
      <rPr>
        <b/>
        <i/>
        <sz val="10"/>
        <color indexed="8"/>
        <rFont val="Times New Roman"/>
        <family val="1"/>
      </rPr>
      <t xml:space="preserve">, </t>
    </r>
    <r>
      <rPr>
        <b/>
        <i/>
        <u val="single"/>
        <sz val="10"/>
        <color indexed="8"/>
        <rFont val="Times New Roman"/>
        <family val="1"/>
      </rPr>
      <t>cât şi la unităţile (structurile) subordonate</t>
    </r>
    <r>
      <rPr>
        <b/>
        <i/>
        <sz val="10"/>
        <color indexed="8"/>
        <rFont val="Times New Roman"/>
        <family val="1"/>
      </rPr>
      <t xml:space="preserve">. În aceste condiţii, toţi itemii solicită informaţii la nivelul </t>
    </r>
    <r>
      <rPr>
        <b/>
        <i/>
        <u val="single"/>
        <sz val="10"/>
        <color indexed="8"/>
        <rFont val="Times New Roman"/>
        <family val="1"/>
      </rPr>
      <t>întregii unităţi</t>
    </r>
    <r>
      <rPr>
        <b/>
        <i/>
        <sz val="10"/>
        <color indexed="8"/>
        <rFont val="Times New Roman"/>
        <family val="1"/>
      </rPr>
      <t xml:space="preserve">, iar, în cazul unor date distincte pe fiecare dintre cele două categorii, precizarea se face în cadrul întrebării. De asemenea, specificaţiile referitoare la elevi solicită informaţii privind </t>
    </r>
    <r>
      <rPr>
        <b/>
        <i/>
        <u val="single"/>
        <sz val="10"/>
        <color indexed="12"/>
        <rFont val="Times New Roman"/>
        <family val="1"/>
      </rPr>
      <t>totalul efectivelor şcolare din unitate</t>
    </r>
    <r>
      <rPr>
        <b/>
        <i/>
        <sz val="10"/>
        <color indexed="12"/>
        <rFont val="Times New Roman"/>
        <family val="1"/>
      </rPr>
      <t>,</t>
    </r>
    <r>
      <rPr>
        <b/>
        <i/>
        <sz val="10"/>
        <color indexed="8"/>
        <rFont val="Times New Roman"/>
        <family val="1"/>
      </rPr>
      <t xml:space="preserve"> atât copiii cuprinşi în învăţământul preşcolar, cât şi elevii.
</t>
    </r>
    <r>
      <rPr>
        <b/>
        <i/>
        <sz val="8"/>
        <color indexed="8"/>
        <rFont val="Times New Roman"/>
        <family val="1"/>
      </rPr>
      <t xml:space="preserve">
</t>
    </r>
    <r>
      <rPr>
        <b/>
        <i/>
        <sz val="10"/>
        <color indexed="8"/>
        <rFont val="Times New Roman"/>
        <family val="1"/>
      </rPr>
      <t xml:space="preserve">Datele  solicitate pot cuprinde  atât informaţii privind  anul şcolar curent, 2013-2014, cât şi aspecte ( precum rezultatele elevilor, participarea şcolară, formarea personalului etc.), raportate ca finalităţi ale anului şcolar anterior 2012-2013 (anul şcolar  la care face referire itemul este menţionat în întrebarea formulată).
</t>
    </r>
    <r>
      <rPr>
        <b/>
        <i/>
        <sz val="8"/>
        <color indexed="8"/>
        <rFont val="Times New Roman"/>
        <family val="1"/>
      </rPr>
      <t xml:space="preserve">
</t>
    </r>
    <r>
      <rPr>
        <b/>
        <i/>
        <sz val="10"/>
        <color indexed="8"/>
        <rFont val="Times New Roman"/>
        <family val="1"/>
      </rPr>
      <t xml:space="preserve">Raportul  este structurat în 4 părţi, grupate câte două în format distinct, Excel şi Word:
    RAEI – Partea I (Indicatori de structură şi context; rezultate)
    RAEI – Partea  a II-a (Descrierea activităţilor  de îmbunătăţire a calităţii din anul şcolar anterior)
    RAEI – Partea a III-a (Evaluare internă  pe baza indicatorilor  de performanţă)
    RAEI –Partea a IV-a (Planul de îmbunătăţire a calităţii educaţiei pentru anul şcolar în curs)
</t>
    </r>
    <r>
      <rPr>
        <b/>
        <i/>
        <sz val="10"/>
        <color indexed="12"/>
        <rFont val="Times New Roman"/>
        <family val="1"/>
      </rPr>
      <t>Prin urmare, veţi realiza două documente, unul în format Excel şi unul în Word.</t>
    </r>
    <r>
      <rPr>
        <b/>
        <i/>
        <sz val="10"/>
        <color indexed="8"/>
        <rFont val="Times New Roman"/>
        <family val="1"/>
      </rPr>
      <t xml:space="preserve">
</t>
    </r>
    <r>
      <rPr>
        <b/>
        <i/>
        <sz val="8"/>
        <color indexed="8"/>
        <rFont val="Times New Roman"/>
        <family val="1"/>
      </rPr>
      <t xml:space="preserve">
</t>
    </r>
    <r>
      <rPr>
        <b/>
        <i/>
        <u val="single"/>
        <sz val="11"/>
        <color indexed="12"/>
        <rFont val="Times New Roman"/>
        <family val="1"/>
      </rPr>
      <t xml:space="preserve">Indicaţii de completare pentru părţile I şi a III-a (format Excel): </t>
    </r>
    <r>
      <rPr>
        <b/>
        <i/>
        <sz val="10"/>
        <color indexed="8"/>
        <rFont val="Times New Roman"/>
        <family val="1"/>
      </rPr>
      <t xml:space="preserve">
R</t>
    </r>
    <r>
      <rPr>
        <b/>
        <sz val="10"/>
        <color indexed="8"/>
        <rFont val="Times New Roman"/>
        <family val="1"/>
      </rPr>
      <t>ă</t>
    </r>
    <r>
      <rPr>
        <b/>
        <i/>
        <sz val="10"/>
        <color indexed="8"/>
        <rFont val="Times New Roman"/>
        <family val="1"/>
      </rPr>
      <t xml:space="preserve">spunsul se va completa în  caseta rezervată, marcată cu galben, prin înscrierea  cifrei  corespunzătoare variantei (sau variantelor) de răspuns care vă reprezintă.  
Dacă  unele  întrebări nu corespund situaţiei dvs., ocoliţi întrebarea şi treceţi la întrebarea umătoare. 
</t>
    </r>
    <r>
      <rPr>
        <b/>
        <i/>
        <u val="single"/>
        <sz val="10"/>
        <color indexed="8"/>
        <rFont val="Times New Roman"/>
        <family val="1"/>
      </rPr>
      <t xml:space="preserve">Vă rugăm să citiţi cu atenţie fiecare întrebare înainte de a răspunde. Unele întrebări permit mai multe răspunsuri, acest lucru fiind precizat </t>
    </r>
    <r>
      <rPr>
        <b/>
        <i/>
        <sz val="10"/>
        <color indexed="8"/>
        <rFont val="Times New Roman"/>
        <family val="1"/>
      </rPr>
      <t xml:space="preserve">
</t>
    </r>
    <r>
      <rPr>
        <b/>
        <i/>
        <u val="single"/>
        <sz val="10"/>
        <color indexed="8"/>
        <rFont val="Times New Roman"/>
        <family val="1"/>
      </rPr>
      <t>în fiecare caz în parte, imediat după întrebare.</t>
    </r>
    <r>
      <rPr>
        <b/>
        <i/>
        <sz val="10"/>
        <color indexed="8"/>
        <rFont val="Times New Roman"/>
        <family val="1"/>
      </rPr>
      <t xml:space="preserve">
ATENTIE!  </t>
    </r>
    <r>
      <rPr>
        <b/>
        <i/>
        <sz val="10"/>
        <color indexed="10"/>
        <rFont val="Times New Roman"/>
        <family val="1"/>
      </rPr>
      <t xml:space="preserve">Raportul cuprinde şi date (indicatori) de control si corelare a informaţiilor (sume, procente, niveluri medii etc.), inclusiv 
atenţionări, care vă oferă posibilitatea verificării informaţiei introduse şi corectarea imediată a eventualelor date eronate. </t>
    </r>
    <r>
      <rPr>
        <b/>
        <i/>
        <sz val="8"/>
        <color indexed="8"/>
        <rFont val="Times New Roman"/>
        <family val="1"/>
      </rPr>
      <t xml:space="preserve">
</t>
    </r>
    <r>
      <rPr>
        <b/>
        <i/>
        <sz val="11"/>
        <color indexed="12"/>
        <rFont val="Times New Roman"/>
        <family val="1"/>
      </rPr>
      <t xml:space="preserve">Indicaţii de completare pentru părţile  a II-a şi a IV-a (format Word): sunt părţi descriptive, informaţia este  la decizia directorului.  </t>
    </r>
  </si>
  <si>
    <t>Condiţii din unitate (distinct pe şcoala coordonatoare şi structuri)</t>
  </si>
  <si>
    <r>
      <t xml:space="preserve">Daca aveti biblioteca şcolară, </t>
    </r>
    <r>
      <rPr>
        <b/>
        <i/>
        <sz val="11"/>
        <color indexed="12"/>
        <rFont val="Times New Roman"/>
        <family val="1"/>
      </rPr>
      <t>cum acoperă fondul de carte nevoile unităţii</t>
    </r>
    <r>
      <rPr>
        <b/>
        <sz val="11"/>
        <rFont val="Times New Roman"/>
        <family val="1"/>
      </rPr>
      <t>?</t>
    </r>
  </si>
  <si>
    <r>
      <t xml:space="preserve">Daca aveţi biblioteca şcolară (fond de carte), cine sunt </t>
    </r>
    <r>
      <rPr>
        <b/>
        <i/>
        <sz val="11"/>
        <color indexed="12"/>
        <rFont val="Times New Roman"/>
        <family val="1"/>
      </rPr>
      <t>utilizatorii bibliotecii</t>
    </r>
    <r>
      <rPr>
        <b/>
        <sz val="11"/>
        <rFont val="Times New Roman"/>
        <family val="1"/>
      </rPr>
      <t xml:space="preserve"> ?</t>
    </r>
  </si>
  <si>
    <r>
      <t xml:space="preserve">Vă rugăm să precizaţi </t>
    </r>
    <r>
      <rPr>
        <b/>
        <u val="single"/>
        <sz val="11"/>
        <color indexed="12"/>
        <rFont val="Times New Roman"/>
        <family val="1"/>
      </rPr>
      <t>numărul de computere</t>
    </r>
    <r>
      <rPr>
        <b/>
        <sz val="11"/>
        <rFont val="Times New Roman"/>
        <family val="1"/>
      </rPr>
      <t xml:space="preserve"> din unitate, distinct din şcoala coordonatoare şi structuri, după cum urmează:</t>
    </r>
  </si>
  <si>
    <r>
      <t xml:space="preserve">Distribuţia pe grade didactice a </t>
    </r>
    <r>
      <rPr>
        <b/>
        <i/>
        <u val="single"/>
        <sz val="11"/>
        <color indexed="12"/>
        <rFont val="Times New Roman"/>
        <family val="1"/>
      </rPr>
      <t>personalului didactic angajat</t>
    </r>
    <r>
      <rPr>
        <b/>
        <sz val="11"/>
        <rFont val="Times New Roman"/>
        <family val="1"/>
      </rPr>
      <t xml:space="preserve"> în unitate </t>
    </r>
    <r>
      <rPr>
        <b/>
        <i/>
        <sz val="11"/>
        <rFont val="Times New Roman"/>
        <family val="1"/>
      </rPr>
      <t>(total şcoala coordonatoare şi structuri)</t>
    </r>
    <r>
      <rPr>
        <b/>
        <sz val="11"/>
        <rFont val="Times New Roman"/>
        <family val="1"/>
      </rPr>
      <t xml:space="preserve"> în anul şcolar curent:</t>
    </r>
  </si>
  <si>
    <r>
      <t>Referitor la cadrele didactice care predau în unitate</t>
    </r>
    <r>
      <rPr>
        <b/>
        <i/>
        <sz val="11"/>
        <rFont val="Times New Roman"/>
        <family val="1"/>
      </rPr>
      <t xml:space="preserve"> (total şcoala coordonatoare şi structuri)</t>
    </r>
    <r>
      <rPr>
        <b/>
        <sz val="11"/>
        <rFont val="Times New Roman"/>
        <family val="1"/>
      </rPr>
      <t xml:space="preserve"> în anul şcolar curent, precizaţi urmatoarele: </t>
    </r>
  </si>
  <si>
    <r>
      <t>Acoperirea normelor didactice</t>
    </r>
    <r>
      <rPr>
        <b/>
        <sz val="10.5"/>
        <rFont val="Times New Roman"/>
        <family val="1"/>
      </rPr>
      <t xml:space="preserve"> cu personal didactic angajat (</t>
    </r>
    <r>
      <rPr>
        <b/>
        <i/>
        <sz val="10.5"/>
        <rFont val="Times New Roman"/>
        <family val="1"/>
      </rPr>
      <t>total coordonatoare şi structuri</t>
    </r>
    <r>
      <rPr>
        <b/>
        <sz val="10.5"/>
        <rFont val="Times New Roman"/>
        <family val="1"/>
      </rPr>
      <t>) în anul şcolar curent:</t>
    </r>
  </si>
  <si>
    <r>
      <t>Acoperirea disciplinelor cu personal didactic titular</t>
    </r>
    <r>
      <rPr>
        <b/>
        <sz val="11"/>
        <rFont val="Times New Roman"/>
        <family val="1"/>
      </rPr>
      <t xml:space="preserve">. </t>
    </r>
    <r>
      <rPr>
        <b/>
        <sz val="10"/>
        <rFont val="Times New Roman"/>
        <family val="1"/>
      </rPr>
      <t xml:space="preserve">Pentru fiecare disciplina din tabel se va selecta una dintre variantele urmatoare. </t>
    </r>
    <r>
      <rPr>
        <b/>
        <sz val="10"/>
        <color indexed="8"/>
        <rFont val="Times New Roman"/>
        <family val="1"/>
      </rPr>
      <t xml:space="preserve">( </t>
    </r>
    <r>
      <rPr>
        <b/>
        <i/>
        <sz val="10"/>
        <color indexed="10"/>
        <rFont val="Times New Roman"/>
        <family val="1"/>
      </rPr>
      <t>Este obligatorie completarea variantei "4" pentru inexistenta in scoala a disciplinei,</t>
    </r>
    <r>
      <rPr>
        <b/>
        <i/>
        <sz val="10"/>
        <color indexed="8"/>
        <rFont val="Times New Roman"/>
        <family val="1"/>
      </rPr>
      <t xml:space="preserve"> lipsa acestei informatii conducand la interpretarea informatiei in conotatia de "lipsa de acoperire" a normei.)</t>
    </r>
  </si>
  <si>
    <r>
      <t xml:space="preserve">Vă rugăm să precizaţi </t>
    </r>
    <r>
      <rPr>
        <b/>
        <i/>
        <sz val="11"/>
        <color indexed="12"/>
        <rFont val="Times New Roman"/>
        <family val="1"/>
      </rPr>
      <t>numărul de ore de participare</t>
    </r>
    <r>
      <rPr>
        <b/>
        <sz val="11"/>
        <rFont val="Times New Roman"/>
        <family val="1"/>
      </rPr>
      <t xml:space="preserve"> a cadrelor didactice din unitate (</t>
    </r>
    <r>
      <rPr>
        <b/>
        <i/>
        <sz val="11"/>
        <rFont val="Times New Roman"/>
        <family val="1"/>
      </rPr>
      <t>total şcoală coordonatoare şi structuri)</t>
    </r>
    <r>
      <rPr>
        <b/>
        <sz val="11"/>
        <rFont val="Times New Roman"/>
        <family val="1"/>
      </rPr>
      <t xml:space="preserve"> la programe de </t>
    </r>
    <r>
      <rPr>
        <b/>
        <i/>
        <sz val="11"/>
        <color indexed="12"/>
        <rFont val="Times New Roman"/>
        <family val="1"/>
      </rPr>
      <t>formare continuă</t>
    </r>
    <r>
      <rPr>
        <b/>
        <sz val="11"/>
        <rFont val="Times New Roman"/>
        <family val="1"/>
      </rPr>
      <t xml:space="preserve"> acreditate, </t>
    </r>
    <r>
      <rPr>
        <b/>
        <sz val="11"/>
        <color indexed="10"/>
        <rFont val="Times New Roman"/>
        <family val="1"/>
      </rPr>
      <t>în anul şcolar anterior</t>
    </r>
    <r>
      <rPr>
        <b/>
        <sz val="11"/>
        <rFont val="Times New Roman"/>
        <family val="1"/>
      </rPr>
      <t xml:space="preserve">
</t>
    </r>
  </si>
  <si>
    <t>D67a-11</t>
  </si>
  <si>
    <r>
      <t xml:space="preserve">6. Numărul de elevi din învăţământul </t>
    </r>
    <r>
      <rPr>
        <b/>
        <sz val="10"/>
        <rFont val="Times New Roman"/>
        <family val="1"/>
      </rPr>
      <t>liceal, profil teoretic (IX-XII/XIII)</t>
    </r>
  </si>
  <si>
    <r>
      <t xml:space="preserve">7. Numărul de elevi din învăţământul </t>
    </r>
    <r>
      <rPr>
        <b/>
        <sz val="10"/>
        <rFont val="Times New Roman"/>
        <family val="1"/>
      </rPr>
      <t>liceal, profil tehnologic (IX-XII/XIII)</t>
    </r>
  </si>
  <si>
    <r>
      <t xml:space="preserve">11. Numărul de elevi din învăţământul </t>
    </r>
    <r>
      <rPr>
        <b/>
        <sz val="10"/>
        <rFont val="Times New Roman"/>
        <family val="1"/>
      </rPr>
      <t>postliceal</t>
    </r>
  </si>
  <si>
    <r>
      <t xml:space="preserve">8. Numărul de elevi din învăţământul </t>
    </r>
    <r>
      <rPr>
        <b/>
        <sz val="10"/>
        <rFont val="Times New Roman"/>
        <family val="1"/>
      </rPr>
      <t xml:space="preserve"> liceal, profil vocational (IX-XII/XIII)</t>
    </r>
  </si>
  <si>
    <r>
      <t xml:space="preserve">9. Numărul de elevi din învăţământul </t>
    </r>
    <r>
      <rPr>
        <b/>
        <sz val="10"/>
        <rFont val="Times New Roman"/>
        <family val="1"/>
      </rPr>
      <t>din învăţământul profesional cu durata de 2 ani după clasa a X-a</t>
    </r>
  </si>
  <si>
    <r>
      <t xml:space="preserve">10. Numărul de elevi </t>
    </r>
    <r>
      <rPr>
        <b/>
        <sz val="10"/>
        <rFont val="Times New Roman"/>
        <family val="1"/>
      </rPr>
      <t>în stagii de practică după finalizarea ciclului inferior al liceului</t>
    </r>
  </si>
  <si>
    <t>D69a-11</t>
  </si>
  <si>
    <r>
      <t xml:space="preserve">5. Numărul de elevi din învăţământul </t>
    </r>
    <r>
      <rPr>
        <b/>
        <sz val="10"/>
        <rFont val="Times New Roman"/>
        <family val="1"/>
      </rPr>
      <t xml:space="preserve"> liceal, profil vocational (IX-XII/XIII)</t>
    </r>
  </si>
  <si>
    <r>
      <t xml:space="preserve">6. Numărul de elevi din învăţământul </t>
    </r>
    <r>
      <rPr>
        <b/>
        <sz val="10"/>
        <rFont val="Times New Roman"/>
        <family val="1"/>
      </rPr>
      <t>din învăţământul profesional cu durata de 2 ani după clasa a X-a</t>
    </r>
  </si>
  <si>
    <r>
      <t xml:space="preserve">7. Numărul de elevi </t>
    </r>
    <r>
      <rPr>
        <b/>
        <sz val="10"/>
        <rFont val="Times New Roman"/>
        <family val="1"/>
      </rPr>
      <t>în stagii de practică după finalizarea ciclului inferior al liceului</t>
    </r>
  </si>
  <si>
    <r>
      <t xml:space="preserve">Precizaţi </t>
    </r>
    <r>
      <rPr>
        <b/>
        <i/>
        <sz val="11"/>
        <color indexed="12"/>
        <rFont val="Times New Roman"/>
        <family val="1"/>
      </rPr>
      <t>numărul elevilor din unitate care au absolvit</t>
    </r>
    <r>
      <rPr>
        <b/>
        <i/>
        <sz val="11"/>
        <rFont val="Times New Roman"/>
        <family val="1"/>
      </rPr>
      <t xml:space="preserve"> în</t>
    </r>
    <r>
      <rPr>
        <b/>
        <sz val="11"/>
        <rFont val="Times New Roman"/>
        <family val="1"/>
      </rPr>
      <t xml:space="preserve"> anul şcolar anterior </t>
    </r>
    <r>
      <rPr>
        <b/>
        <i/>
        <sz val="11"/>
        <rFont val="Times New Roman"/>
        <family val="1"/>
      </rPr>
      <t>(şcoala coordonatoare şi structuri)</t>
    </r>
  </si>
  <si>
    <t>Incarcarea este permisa numai daca nivelul este mentionat la D11</t>
  </si>
  <si>
    <t>Incarcarea este permisa numai daca nivelul este mentionat la D12</t>
  </si>
  <si>
    <t>Incarcarea este permisa numai daca nivelul este mentionat la D13</t>
  </si>
  <si>
    <t>Incarcarea este permisa numai daca nivelul este mentionat la D14</t>
  </si>
  <si>
    <t>Incarcarea este permisa numai daca nivelul este mentionat la D15</t>
  </si>
  <si>
    <t>Incarcarea este permisa numai daca nivelul este mentionat la D16</t>
  </si>
  <si>
    <t>Incarcarea este permisa numai daca nivelul este mentionat la D17</t>
  </si>
  <si>
    <t>Incarcarea este permisa numai daca nivelul este mentionat la D18</t>
  </si>
  <si>
    <t>Incarcarea este permisa numai daca nivelul este mentionat la D19</t>
  </si>
  <si>
    <t>2013-14</t>
  </si>
  <si>
    <t>Elevii cuprinsi in acest an in:</t>
  </si>
  <si>
    <r>
      <t xml:space="preserve">In cazul unitatilor cu nivel liceal, estimati ponderea elevilor cuprinsi in acest an scolar, in cei patru ani de studiu din invatamantul "cu frecvenţă- zi", </t>
    </r>
    <r>
      <rPr>
        <b/>
        <i/>
        <sz val="11"/>
        <color indexed="12"/>
        <rFont val="Times New Roman"/>
        <family val="1"/>
      </rPr>
      <t xml:space="preserve">intrati in liceu pe baza repartitiei, conform optiunii exprimate, dupa </t>
    </r>
    <r>
      <rPr>
        <b/>
        <i/>
        <u val="single"/>
        <sz val="11"/>
        <color indexed="12"/>
        <rFont val="Times New Roman"/>
        <family val="1"/>
      </rPr>
      <t>promovarea testelor nationale</t>
    </r>
    <r>
      <rPr>
        <b/>
        <sz val="11"/>
        <rFont val="Times New Roman"/>
        <family val="1"/>
      </rPr>
      <t xml:space="preserve"> la finalul clasei a VIII-a</t>
    </r>
    <r>
      <rPr>
        <b/>
        <i/>
        <sz val="11"/>
        <rFont val="Times New Roman"/>
        <family val="1"/>
      </rPr>
      <t xml:space="preserve">: </t>
    </r>
  </si>
  <si>
    <t>75-90%</t>
  </si>
  <si>
    <t>1. Învăţământ forma "cu frecvenţă-zi"</t>
  </si>
  <si>
    <t>2. Alte forme</t>
  </si>
  <si>
    <r>
      <t>2.</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în cadrul normei didactice</t>
    </r>
  </si>
  <si>
    <r>
      <t>3.</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la plata cu ora</t>
    </r>
  </si>
  <si>
    <r>
      <t xml:space="preserve">Prezenţa </t>
    </r>
    <r>
      <rPr>
        <b/>
        <i/>
        <sz val="11"/>
        <color indexed="12"/>
        <rFont val="Times New Roman"/>
        <family val="1"/>
      </rPr>
      <t>mijloacelor de transport</t>
    </r>
    <r>
      <rPr>
        <b/>
        <sz val="11"/>
        <color indexed="12"/>
        <rFont val="Times New Roman"/>
        <family val="1"/>
      </rPr>
      <t xml:space="preserve"> </t>
    </r>
    <r>
      <rPr>
        <b/>
        <sz val="11"/>
        <rFont val="Times New Roman"/>
        <family val="1"/>
      </rPr>
      <t xml:space="preserve">pentru deplasarea domiciliu-şcoală a cadrelor didactice şi elevilor </t>
    </r>
    <r>
      <rPr>
        <b/>
        <sz val="10"/>
        <color indexed="8"/>
        <rFont val="Times New Roman"/>
        <family val="1"/>
      </rPr>
      <t>(se vor prezenta condiţiile de acces atât pentru elevii din şcoala coordonatoare, cât şi pentru elevii din unităţile subordonate; se vor menţiona toate situaţiile existente):</t>
    </r>
  </si>
  <si>
    <r>
      <t xml:space="preserve">Apreciaţi nivelul de dotare în ce priveşte </t>
    </r>
    <r>
      <rPr>
        <b/>
        <i/>
        <sz val="11"/>
        <color indexed="12"/>
        <rFont val="Times New Roman"/>
        <family val="1"/>
      </rPr>
      <t>resursele materiale şi mijloacele de învăţământ</t>
    </r>
    <r>
      <rPr>
        <b/>
        <sz val="11"/>
        <rFont val="Times New Roman"/>
        <family val="1"/>
      </rPr>
      <t xml:space="preserve"> necesare procesului didactic din unitate:</t>
    </r>
  </si>
  <si>
    <t>D53b</t>
  </si>
  <si>
    <t>D53a-1</t>
  </si>
  <si>
    <t>D53a-2</t>
  </si>
  <si>
    <t>D64</t>
  </si>
  <si>
    <t>D65</t>
  </si>
  <si>
    <t>D66</t>
  </si>
  <si>
    <t>D67</t>
  </si>
  <si>
    <t>D62</t>
  </si>
  <si>
    <t>P33</t>
  </si>
  <si>
    <t>B02 rezultatele învăţării</t>
  </si>
  <si>
    <t>D04a</t>
  </si>
  <si>
    <t>D04b</t>
  </si>
  <si>
    <r>
      <t>Ş</t>
    </r>
    <r>
      <rPr>
        <b/>
        <sz val="11"/>
        <color indexed="8"/>
        <rFont val="Times New Roman"/>
        <family val="1"/>
      </rPr>
      <t xml:space="preserve">coala dvs. sau structurile coordonate sunt situate într-o </t>
    </r>
    <r>
      <rPr>
        <b/>
        <sz val="11"/>
        <color indexed="12"/>
        <rFont val="Times New Roman"/>
        <family val="1"/>
      </rPr>
      <t>zonă dezavantajată</t>
    </r>
    <r>
      <rPr>
        <b/>
        <sz val="11"/>
        <color indexed="8"/>
        <rFont val="Times New Roman"/>
        <family val="1"/>
      </rPr>
      <t xml:space="preserve"> :</t>
    </r>
  </si>
  <si>
    <t>D11-7</t>
  </si>
  <si>
    <r>
      <t xml:space="preserve">În cazul </t>
    </r>
    <r>
      <rPr>
        <b/>
        <i/>
        <sz val="11"/>
        <color indexed="12"/>
        <rFont val="Times New Roman"/>
        <family val="1"/>
      </rPr>
      <t>filierei tehnologice, precizaţi profilurile de formare profesională din unitate:</t>
    </r>
  </si>
  <si>
    <t>D12a</t>
  </si>
  <si>
    <r>
      <t>1.</t>
    </r>
    <r>
      <rPr>
        <sz val="10"/>
        <color indexed="8"/>
        <rFont val="Times New Roman"/>
        <family val="1"/>
      </rPr>
      <t xml:space="preserve"> profil tehnic</t>
    </r>
  </si>
  <si>
    <r>
      <t>2</t>
    </r>
    <r>
      <rPr>
        <sz val="10"/>
        <color indexed="8"/>
        <rFont val="Times New Roman"/>
        <family val="1"/>
      </rPr>
      <t>. profil servicii</t>
    </r>
  </si>
  <si>
    <r>
      <t>3.</t>
    </r>
    <r>
      <rPr>
        <sz val="10"/>
        <color indexed="8"/>
        <rFont val="Times New Roman"/>
        <family val="1"/>
      </rPr>
      <t xml:space="preserve"> profil resurse naturale şi protecţia mediului</t>
    </r>
  </si>
  <si>
    <t>D12a-1</t>
  </si>
  <si>
    <t>D12a-2</t>
  </si>
  <si>
    <t>D12b</t>
  </si>
  <si>
    <r>
      <t xml:space="preserve">În cazul </t>
    </r>
    <r>
      <rPr>
        <b/>
        <i/>
        <sz val="11"/>
        <color indexed="12"/>
        <rFont val="Times New Roman"/>
        <family val="1"/>
      </rPr>
      <t>filierei vocaţionale, precizaţi profilurile de formare vocaţionala din unitate:</t>
    </r>
  </si>
  <si>
    <r>
      <t>1.</t>
    </r>
    <r>
      <rPr>
        <sz val="10"/>
        <color indexed="8"/>
        <rFont val="Times New Roman"/>
        <family val="1"/>
      </rPr>
      <t xml:space="preserve"> profil artistic</t>
    </r>
  </si>
  <si>
    <r>
      <t>2</t>
    </r>
    <r>
      <rPr>
        <sz val="10"/>
        <color indexed="8"/>
        <rFont val="Times New Roman"/>
        <family val="1"/>
      </rPr>
      <t>. profil pedagogic</t>
    </r>
  </si>
  <si>
    <r>
      <t>3.</t>
    </r>
    <r>
      <rPr>
        <sz val="10"/>
        <color indexed="8"/>
        <rFont val="Times New Roman"/>
        <family val="1"/>
      </rPr>
      <t xml:space="preserve"> profil sportiv</t>
    </r>
  </si>
  <si>
    <r>
      <t>4</t>
    </r>
    <r>
      <rPr>
        <sz val="10"/>
        <color indexed="8"/>
        <rFont val="Times New Roman"/>
        <family val="1"/>
      </rPr>
      <t>. profil teologic</t>
    </r>
  </si>
  <si>
    <r>
      <t>5.</t>
    </r>
    <r>
      <rPr>
        <sz val="10"/>
        <color indexed="8"/>
        <rFont val="Times New Roman"/>
        <family val="1"/>
      </rPr>
      <t xml:space="preserve"> profil militar</t>
    </r>
  </si>
  <si>
    <r>
      <t xml:space="preserve">În cazul </t>
    </r>
    <r>
      <rPr>
        <b/>
        <i/>
        <sz val="11"/>
        <color indexed="12"/>
        <rFont val="Times New Roman"/>
        <family val="1"/>
      </rPr>
      <t>filierei teoretice, precizaţi profilurile de formare din unitate:</t>
    </r>
  </si>
  <si>
    <r>
      <t>1.</t>
    </r>
    <r>
      <rPr>
        <sz val="10"/>
        <color indexed="8"/>
        <rFont val="Times New Roman"/>
        <family val="1"/>
      </rPr>
      <t xml:space="preserve"> profil umanist</t>
    </r>
  </si>
  <si>
    <r>
      <t>2</t>
    </r>
    <r>
      <rPr>
        <sz val="10"/>
        <color indexed="8"/>
        <rFont val="Times New Roman"/>
        <family val="1"/>
      </rPr>
      <t>. profil real</t>
    </r>
  </si>
  <si>
    <t>D12c</t>
  </si>
  <si>
    <t>D12b-1</t>
  </si>
  <si>
    <t>D12b-2</t>
  </si>
  <si>
    <t>D12b-3</t>
  </si>
  <si>
    <t>D12c-1</t>
  </si>
  <si>
    <t>D12c-2</t>
  </si>
  <si>
    <t>D12c-3</t>
  </si>
  <si>
    <t>D12c-4</t>
  </si>
  <si>
    <t>D12c-5</t>
  </si>
  <si>
    <t>D17-7</t>
  </si>
  <si>
    <t>D17-8</t>
  </si>
  <si>
    <r>
      <t xml:space="preserve">8. Numărul de elevi din învăţământul </t>
    </r>
    <r>
      <rPr>
        <b/>
        <sz val="10"/>
        <rFont val="Times New Roman"/>
        <family val="1"/>
      </rPr>
      <t>postliceal</t>
    </r>
  </si>
  <si>
    <t>D18-7</t>
  </si>
  <si>
    <t>D18-8</t>
  </si>
  <si>
    <t>D22a</t>
  </si>
  <si>
    <t>Profil umanist</t>
  </si>
  <si>
    <t>1. Filologie</t>
  </si>
  <si>
    <t>2. Ştiinţe sociale</t>
  </si>
  <si>
    <t>Profil real</t>
  </si>
  <si>
    <t>D22a-1</t>
  </si>
  <si>
    <t>D22b</t>
  </si>
  <si>
    <t>D22a-2</t>
  </si>
  <si>
    <t>D22c</t>
  </si>
  <si>
    <t>D22d</t>
  </si>
  <si>
    <t>D22c-1</t>
  </si>
  <si>
    <t>D22c-2</t>
  </si>
  <si>
    <t>3. Matematică–informatică</t>
  </si>
  <si>
    <t>4. Ştiinţe ale naturii</t>
  </si>
  <si>
    <t>D22a-3</t>
  </si>
  <si>
    <t>D22a-4</t>
  </si>
  <si>
    <t>D22b-1</t>
  </si>
  <si>
    <t>D22b-2</t>
  </si>
  <si>
    <t>D22b-3</t>
  </si>
  <si>
    <t>D22b-4</t>
  </si>
  <si>
    <t>Filiera teoretica</t>
  </si>
  <si>
    <t>Filiera tehnologica</t>
  </si>
  <si>
    <r>
      <t xml:space="preserve">Precizaţi numărul de clase si elevi din </t>
    </r>
    <r>
      <rPr>
        <b/>
        <sz val="11"/>
        <color indexed="12"/>
        <rFont val="Times New Roman"/>
        <family val="1"/>
      </rPr>
      <t>învăţământul „cu frecvenţă - zi”</t>
    </r>
  </si>
  <si>
    <r>
      <t>P</t>
    </r>
    <r>
      <rPr>
        <b/>
        <sz val="11"/>
        <rFont val="Times New Roman"/>
        <family val="1"/>
      </rPr>
      <t xml:space="preserve">recizaţi </t>
    </r>
    <r>
      <rPr>
        <b/>
        <i/>
        <sz val="11"/>
        <color indexed="12"/>
        <rFont val="Times New Roman"/>
        <family val="1"/>
      </rPr>
      <t>numărul de clase si elevi</t>
    </r>
    <r>
      <rPr>
        <b/>
        <sz val="11"/>
        <rFont val="Times New Roman"/>
        <family val="1"/>
      </rPr>
      <t xml:space="preserve"> cuprinsi in </t>
    </r>
    <r>
      <rPr>
        <b/>
        <i/>
        <sz val="11"/>
        <color indexed="12"/>
        <rFont val="Times New Roman"/>
        <family val="1"/>
      </rPr>
      <t xml:space="preserve">alte forme </t>
    </r>
    <r>
      <rPr>
        <b/>
        <sz val="11"/>
        <rFont val="Times New Roman"/>
        <family val="1"/>
      </rPr>
      <t>de învăţământ decat cel  „cu frecvenţă - zi”</t>
    </r>
  </si>
  <si>
    <r>
      <t>Precizaţi numărul de clase şi de elevi din învăţământul „</t>
    </r>
    <r>
      <rPr>
        <b/>
        <sz val="11"/>
        <color indexed="12"/>
        <rFont val="Times New Roman"/>
        <family val="1"/>
      </rPr>
      <t>cu frecvenţă - zi</t>
    </r>
    <r>
      <rPr>
        <b/>
        <sz val="11"/>
        <rFont val="Times New Roman"/>
        <family val="1"/>
      </rPr>
      <t xml:space="preserve">” </t>
    </r>
  </si>
  <si>
    <t>1.fabricarea produselor din lemn</t>
  </si>
  <si>
    <t>2.electronică automatizări</t>
  </si>
  <si>
    <t>3.producţie media</t>
  </si>
  <si>
    <t xml:space="preserve">4.construcţii instalaţii şi lucrări publice </t>
  </si>
  <si>
    <t>5.mecanică</t>
  </si>
  <si>
    <t>6.electric</t>
  </si>
  <si>
    <t>7.industrie textilă şi pielărie</t>
  </si>
  <si>
    <t>8.materiale de construcţii</t>
  </si>
  <si>
    <t>9.electromecanică</t>
  </si>
  <si>
    <t>10.chimie industrială</t>
  </si>
  <si>
    <t>11.tehnici poligrafice</t>
  </si>
  <si>
    <t>12.turism şi alimentaţie</t>
  </si>
  <si>
    <t>13.economic</t>
  </si>
  <si>
    <t>14.comert</t>
  </si>
  <si>
    <t>15.estetica şi igiena corpului omenesc</t>
  </si>
  <si>
    <t>16.agricultură</t>
  </si>
  <si>
    <t>17.silvicultură</t>
  </si>
  <si>
    <t>18.protecţia mediului</t>
  </si>
  <si>
    <t>19.industrie alimentară</t>
  </si>
  <si>
    <t>D23a</t>
  </si>
  <si>
    <t>D23b</t>
  </si>
  <si>
    <t>D23a-1</t>
  </si>
  <si>
    <t>D23a-2</t>
  </si>
  <si>
    <t>D23a-3</t>
  </si>
  <si>
    <t>D23a-4</t>
  </si>
  <si>
    <t>D23a-5</t>
  </si>
  <si>
    <t>D23a-6</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</si>
  <si>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 xml:space="preserve">la stagiile de practică după finalizarea ciclului inferior al liceului </t>
    </r>
  </si>
  <si>
    <t>D23b-1</t>
  </si>
  <si>
    <t>D23b-2</t>
  </si>
  <si>
    <t>D23b-3</t>
  </si>
  <si>
    <t>D23b-4</t>
  </si>
  <si>
    <t>D23b-5</t>
  </si>
  <si>
    <t>D23c</t>
  </si>
  <si>
    <t>D23d</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</si>
  <si>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la şcoala postliceală</t>
    </r>
  </si>
  <si>
    <t>13.comert</t>
  </si>
  <si>
    <t>14.estetica şi igiena corpului omenesc</t>
  </si>
  <si>
    <t>15.agricultură</t>
  </si>
  <si>
    <t>16.silvicultură</t>
  </si>
  <si>
    <t>17.industrie alimentară</t>
  </si>
  <si>
    <t>1.mecanică</t>
  </si>
  <si>
    <t>2.informatică</t>
  </si>
  <si>
    <t>3.electronică  automatizări</t>
  </si>
  <si>
    <t>4.energetică</t>
  </si>
  <si>
    <t>5.construcţii, instalaţii şi lucrări publice</t>
  </si>
  <si>
    <t>6.transporturi</t>
  </si>
  <si>
    <t>7.fabricarea produselor din lemn</t>
  </si>
  <si>
    <t>8.silvicultură</t>
  </si>
  <si>
    <t>9.agricultură</t>
  </si>
  <si>
    <t>10.industrie alimentară</t>
  </si>
  <si>
    <t>11.protecţia mediului</t>
  </si>
  <si>
    <t>12.servicii</t>
  </si>
  <si>
    <t>13.comerţ</t>
  </si>
  <si>
    <t>14.turism şi alimentaţie</t>
  </si>
  <si>
    <t>15.textile-pielărie</t>
  </si>
  <si>
    <t>16.producţie media</t>
  </si>
  <si>
    <t>17.economic</t>
  </si>
  <si>
    <t>18.estetica şi igiena corpului omenesc</t>
  </si>
  <si>
    <t>19.sănătate şi asistenţă pedagogică</t>
  </si>
  <si>
    <t>20.sportiv</t>
  </si>
  <si>
    <t>D23d-1</t>
  </si>
  <si>
    <t>D23d-2</t>
  </si>
  <si>
    <t>D23d-3</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</si>
  <si>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la şcoala de maiştrii</t>
    </r>
  </si>
  <si>
    <t>D23e</t>
  </si>
  <si>
    <t>1.mecanic</t>
  </si>
  <si>
    <t>2.electric</t>
  </si>
  <si>
    <t>3.chimie</t>
  </si>
  <si>
    <t>4.minier, petrol şi gaze</t>
  </si>
  <si>
    <t>5.energetic</t>
  </si>
  <si>
    <t>6.metalurgie</t>
  </si>
  <si>
    <t>7.materiale de construcţii</t>
  </si>
  <si>
    <t>8.construcţii, instalaţii şi lucrări publice</t>
  </si>
  <si>
    <t>9.fabricarea produselor din  lemn</t>
  </si>
  <si>
    <t>10.transporturi</t>
  </si>
  <si>
    <t>11.textile-pielărie</t>
  </si>
  <si>
    <t>12.industria alimentară</t>
  </si>
  <si>
    <t>13. agricultură</t>
  </si>
  <si>
    <t>D23e-1</t>
  </si>
  <si>
    <t>D23e-2</t>
  </si>
  <si>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la şcoala postliceală</t>
    </r>
  </si>
  <si>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 xml:space="preserve"> învăţământul liceal profil tehnologic</t>
    </r>
  </si>
  <si>
    <t xml:space="preserve"> 2.informatică</t>
  </si>
  <si>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la şcoala de maiştrii</t>
    </r>
  </si>
  <si>
    <t>Filiera vocationala</t>
  </si>
  <si>
    <t>Profil artistic</t>
  </si>
  <si>
    <t>1. Arhitectură</t>
  </si>
  <si>
    <t>2. Arte ambientale şi design</t>
  </si>
  <si>
    <t>3. Arte plastice şi decorative</t>
  </si>
  <si>
    <t>4. Muzică</t>
  </si>
  <si>
    <t>5. Coregrafie</t>
  </si>
  <si>
    <t>6. Arta actorului</t>
  </si>
  <si>
    <t>1. Învăţător-educatoare</t>
  </si>
  <si>
    <t>2. Bibliotecar-documentarist</t>
  </si>
  <si>
    <t>3. Instructor-animator</t>
  </si>
  <si>
    <t>4. Instructor pentru activităţi extraşcolare</t>
  </si>
  <si>
    <t>5. Pedagog şcolar</t>
  </si>
  <si>
    <t>Profil sportiv</t>
  </si>
  <si>
    <t>Profil teologic</t>
  </si>
  <si>
    <t>Profil militar</t>
  </si>
  <si>
    <t>2. Matematică–informatică</t>
  </si>
  <si>
    <t>1. Ştiinţe sociale</t>
  </si>
  <si>
    <t>D21a</t>
  </si>
  <si>
    <t>D21a-1</t>
  </si>
  <si>
    <t>D21a-2</t>
  </si>
  <si>
    <t>D21a-3</t>
  </si>
  <si>
    <t>D21a-4</t>
  </si>
  <si>
    <t>D21b</t>
  </si>
  <si>
    <t>D21b-1</t>
  </si>
  <si>
    <t>D21b-2</t>
  </si>
  <si>
    <t>D21b-3</t>
  </si>
  <si>
    <t>D21b-4</t>
  </si>
  <si>
    <t>D22a-5</t>
  </si>
  <si>
    <t>D22a-6</t>
  </si>
  <si>
    <t>D22a-7</t>
  </si>
  <si>
    <t>D22a-8</t>
  </si>
  <si>
    <t>D22a-9</t>
  </si>
  <si>
    <t>D22a-10</t>
  </si>
  <si>
    <t>D22a-11</t>
  </si>
  <si>
    <t>D22a-12</t>
  </si>
  <si>
    <t>D22a-13</t>
  </si>
  <si>
    <t>D22a-14</t>
  </si>
  <si>
    <t>D22a-15</t>
  </si>
  <si>
    <t>D22a-16</t>
  </si>
  <si>
    <t>D22a-17</t>
  </si>
  <si>
    <t>D22a-18</t>
  </si>
  <si>
    <t>D22a-19</t>
  </si>
  <si>
    <t>D22b-5</t>
  </si>
  <si>
    <t>D22b-6</t>
  </si>
  <si>
    <t>D22b-7</t>
  </si>
  <si>
    <t>D22b-8</t>
  </si>
  <si>
    <t>D22b-9</t>
  </si>
  <si>
    <t>D22b-10</t>
  </si>
  <si>
    <t>D22b-11</t>
  </si>
  <si>
    <t>D22b-12</t>
  </si>
  <si>
    <t>D22b-13</t>
  </si>
  <si>
    <t>D22b-14</t>
  </si>
  <si>
    <t>D22b-15</t>
  </si>
  <si>
    <t>D22b-16</t>
  </si>
  <si>
    <t>D22b-17</t>
  </si>
  <si>
    <t>D22c-3</t>
  </si>
  <si>
    <t>D22c-4</t>
  </si>
  <si>
    <t>D22c-5</t>
  </si>
  <si>
    <t>D22c-6</t>
  </si>
  <si>
    <t>D22c-7</t>
  </si>
  <si>
    <t>D22c-8</t>
  </si>
  <si>
    <t>D22c-9</t>
  </si>
  <si>
    <t>D22c-10</t>
  </si>
  <si>
    <t>D22c-11</t>
  </si>
  <si>
    <t>D22c-12</t>
  </si>
  <si>
    <t>D22c-13</t>
  </si>
  <si>
    <t>D22c-14</t>
  </si>
  <si>
    <t>D22c-15</t>
  </si>
  <si>
    <t>D22c-16</t>
  </si>
  <si>
    <t>D22c-17</t>
  </si>
  <si>
    <t>D22d-1</t>
  </si>
  <si>
    <t>D22d-2</t>
  </si>
  <si>
    <t>D22d-3</t>
  </si>
  <si>
    <t>D22d-4</t>
  </si>
  <si>
    <t>D22d-5</t>
  </si>
  <si>
    <t>D22d-6</t>
  </si>
  <si>
    <t>D22d-7</t>
  </si>
  <si>
    <t>D22d-8</t>
  </si>
  <si>
    <t>D22d-9</t>
  </si>
  <si>
    <t>D22d-10</t>
  </si>
  <si>
    <t>D22d-11</t>
  </si>
  <si>
    <t>D22d-12</t>
  </si>
  <si>
    <t>D22d-13</t>
  </si>
  <si>
    <t>D22d-14</t>
  </si>
  <si>
    <t>D22d-15</t>
  </si>
  <si>
    <t>D22d-16</t>
  </si>
  <si>
    <t>D22d-17</t>
  </si>
  <si>
    <t>D22d-18</t>
  </si>
  <si>
    <t>D22d-19</t>
  </si>
  <si>
    <t>D22d-20</t>
  </si>
  <si>
    <t>D22e</t>
  </si>
  <si>
    <t>D22e-1</t>
  </si>
  <si>
    <t>D22e-2</t>
  </si>
  <si>
    <t>D22e-3</t>
  </si>
  <si>
    <t>D22e-4</t>
  </si>
  <si>
    <t>D22e-5</t>
  </si>
  <si>
    <t>D22e-6</t>
  </si>
  <si>
    <t>D22e-7</t>
  </si>
  <si>
    <t>D22e-8</t>
  </si>
  <si>
    <t>D22e-9</t>
  </si>
  <si>
    <t>D22e-10</t>
  </si>
  <si>
    <t>D22e-11</t>
  </si>
  <si>
    <t>D22e-12</t>
  </si>
  <si>
    <t>D22e-13</t>
  </si>
  <si>
    <t>D22f</t>
  </si>
  <si>
    <t>D22g</t>
  </si>
  <si>
    <t>D22h</t>
  </si>
  <si>
    <t>Profil pedagogic</t>
  </si>
  <si>
    <t>1. teologic ortodox</t>
  </si>
  <si>
    <t>2. patrimoniu cultural</t>
  </si>
  <si>
    <t>3. alte culte teologice</t>
  </si>
  <si>
    <r>
      <t xml:space="preserve">2. în </t>
    </r>
    <r>
      <rPr>
        <b/>
        <i/>
        <sz val="10"/>
        <color indexed="12"/>
        <rFont val="Times New Roman"/>
        <family val="1"/>
      </rPr>
      <t>şcoală</t>
    </r>
    <r>
      <rPr>
        <b/>
        <sz val="10"/>
        <rFont val="Times New Roman"/>
        <family val="1"/>
      </rPr>
      <t xml:space="preserve"> (începând cu învăţământul primar) există clase cu predare simultană</t>
    </r>
  </si>
  <si>
    <t>1. Elevii din clasa a IX-a</t>
  </si>
  <si>
    <t>sub 25%</t>
  </si>
  <si>
    <t>25-50%</t>
  </si>
  <si>
    <t>50-75%</t>
  </si>
  <si>
    <t>peste 90%</t>
  </si>
  <si>
    <t>2. Elevii din clasa a X-a</t>
  </si>
  <si>
    <t>3. Elevii din clasa a XI-a</t>
  </si>
  <si>
    <t>4. Elevii din clasa a XII-a</t>
  </si>
  <si>
    <t>D27-4</t>
  </si>
  <si>
    <t>D28-1</t>
  </si>
  <si>
    <t>D28-2</t>
  </si>
  <si>
    <t>D28-3</t>
  </si>
  <si>
    <t>D28-4</t>
  </si>
  <si>
    <t>D29-1</t>
  </si>
  <si>
    <t>D29-2</t>
  </si>
  <si>
    <t>D29-3</t>
  </si>
  <si>
    <t>D30-1</t>
  </si>
  <si>
    <t>D30-2</t>
  </si>
  <si>
    <t>D30-3</t>
  </si>
  <si>
    <t>D32a</t>
  </si>
  <si>
    <t>D33</t>
  </si>
  <si>
    <r>
      <t xml:space="preserve">In unitate este organizat </t>
    </r>
    <r>
      <rPr>
        <b/>
        <i/>
        <sz val="11"/>
        <color indexed="12"/>
        <rFont val="Times New Roman"/>
        <family val="1"/>
      </rPr>
      <t>program "After-school"</t>
    </r>
  </si>
  <si>
    <r>
      <t xml:space="preserve">Informatii </t>
    </r>
    <r>
      <rPr>
        <b/>
        <i/>
        <sz val="11"/>
        <color indexed="8"/>
        <rFont val="Times New Roman"/>
        <family val="1"/>
      </rPr>
      <t xml:space="preserve">suplimentare privind </t>
    </r>
    <r>
      <rPr>
        <b/>
        <i/>
        <sz val="11"/>
        <color indexed="12"/>
        <rFont val="Times New Roman"/>
        <family val="1"/>
      </rPr>
      <t>clasa pregatitoare</t>
    </r>
    <r>
      <rPr>
        <b/>
        <sz val="11"/>
        <color indexed="8"/>
        <rFont val="Times New Roman"/>
        <family val="1"/>
      </rPr>
      <t xml:space="preserve">: </t>
    </r>
  </si>
  <si>
    <t>B03 Activitatea de cercetare ştiinţifică sau metodică, după caz</t>
  </si>
  <si>
    <t>B04 Activitatea financiară a organizaţiei</t>
  </si>
  <si>
    <t>Evaluarea  rezultatelor şcolare</t>
  </si>
  <si>
    <t>Evaluarea rezultatelor la activităţile extracurriculare  (extra-clasă şi extra-şcolare)</t>
  </si>
  <si>
    <t>Activitatea ştiinţifică</t>
  </si>
  <si>
    <t>Activitatea metodică a cadrelor didactice</t>
  </si>
  <si>
    <t>Constituirea bugetului şcolii</t>
  </si>
  <si>
    <t>Execuţia bugetară</t>
  </si>
  <si>
    <t>C. MANAGEMENTUL CALITĂŢII</t>
  </si>
  <si>
    <t>C01 Strategii şi proceduri pentru asigurarea calităţii</t>
  </si>
  <si>
    <t>P34</t>
  </si>
  <si>
    <t>P35</t>
  </si>
  <si>
    <t>P36</t>
  </si>
  <si>
    <t xml:space="preserve">Existenţa şi aplicarea procedurilor de autoevaluare instituţională </t>
  </si>
  <si>
    <t>Existenţa şi aplicarea procedurilor interne de asigurare a calităţii</t>
  </si>
  <si>
    <t>Dezvoltarea profesională a personalului</t>
  </si>
  <si>
    <t>C02 Proceduri privind iniţierea, monitorizarea şi revizuirea periodică a programelor şi activităţilor desfăşurate</t>
  </si>
  <si>
    <t>Revizuirea ofertei educaţionale şi a proiectului de dezvoltare</t>
  </si>
  <si>
    <t>P37</t>
  </si>
  <si>
    <t>C03 Proceduri obiective şi transparente de evaluare a rezultatelor învăţării</t>
  </si>
  <si>
    <t>P38</t>
  </si>
  <si>
    <t>Existenţa şi aplicarea procedurilor de optimizare a evaluării învăţării</t>
  </si>
  <si>
    <t>C04 Proceduri de evaluare periodică a calităţii corpului profesoral</t>
  </si>
  <si>
    <t>P39</t>
  </si>
  <si>
    <t>Evaluarea calităţii activităţii corpului profesoral</t>
  </si>
  <si>
    <t>C05 Accesibilitatea resurselor adecvate învăţării</t>
  </si>
  <si>
    <t>P40</t>
  </si>
  <si>
    <t>C06 Baza de date actualizată sistematic, referitoare la asigurarea internă a calităţii</t>
  </si>
  <si>
    <t>P41</t>
  </si>
  <si>
    <t>Constituirea bazei de date a unităţii de învăţământ</t>
  </si>
  <si>
    <t xml:space="preserve">4. unitate de învăţământ special </t>
  </si>
  <si>
    <t>D20c-1</t>
  </si>
  <si>
    <t>D20c-2</t>
  </si>
  <si>
    <t>D20c-3</t>
  </si>
  <si>
    <t>D20c-4</t>
  </si>
  <si>
    <t>D20c-5</t>
  </si>
  <si>
    <t>D20c-6</t>
  </si>
  <si>
    <t>D20e-1</t>
  </si>
  <si>
    <t>D20e-2</t>
  </si>
  <si>
    <t>D20e-3</t>
  </si>
  <si>
    <t>D20e-4</t>
  </si>
  <si>
    <t>D20e-5</t>
  </si>
  <si>
    <t>D20e-6</t>
  </si>
  <si>
    <t>D20-3</t>
  </si>
  <si>
    <t>D20-4</t>
  </si>
  <si>
    <t>D20-5</t>
  </si>
  <si>
    <t>D20-6</t>
  </si>
  <si>
    <t>Total elevi CES unitate</t>
  </si>
  <si>
    <r>
      <t xml:space="preserve">În ce priveşte utilizarea computerelor în procesul de învăţământ, vă rugăm să estimaţi </t>
    </r>
    <r>
      <rPr>
        <b/>
        <i/>
        <sz val="11"/>
        <color indexed="12"/>
        <rFont val="Times New Roman"/>
        <family val="1"/>
      </rPr>
      <t xml:space="preserve">gradul de utilizare efectivă a calculatoarelor, în raport cu numărul planificat de ore </t>
    </r>
    <r>
      <rPr>
        <b/>
        <sz val="11"/>
        <rFont val="Times New Roman"/>
        <family val="1"/>
      </rPr>
      <t>:</t>
    </r>
  </si>
  <si>
    <r>
      <t xml:space="preserve">Precizaţi cuantumul </t>
    </r>
    <r>
      <rPr>
        <b/>
        <i/>
        <sz val="11"/>
        <color indexed="12"/>
        <rFont val="Times New Roman"/>
        <family val="1"/>
      </rPr>
      <t>total al bugetului de venituri al unităţii</t>
    </r>
    <r>
      <rPr>
        <b/>
        <sz val="11"/>
        <rFont val="Times New Roman"/>
        <family val="1"/>
      </rPr>
      <t xml:space="preserve"> şcolare </t>
    </r>
    <r>
      <rPr>
        <b/>
        <i/>
        <sz val="11"/>
        <rFont val="Times New Roman"/>
        <family val="1"/>
      </rPr>
      <t xml:space="preserve">(pentru </t>
    </r>
    <r>
      <rPr>
        <b/>
        <i/>
        <u val="single"/>
        <sz val="11"/>
        <rFont val="Times New Roman"/>
        <family val="1"/>
      </rPr>
      <t>toate tipurile de finanţare</t>
    </r>
    <r>
      <rPr>
        <b/>
        <i/>
        <sz val="11"/>
        <rFont val="Times New Roman"/>
        <family val="1"/>
      </rPr>
      <t xml:space="preserve"> – de bază, suplimentară şi complementară – şi </t>
    </r>
    <r>
      <rPr>
        <b/>
        <i/>
        <u val="single"/>
        <sz val="11"/>
        <rFont val="Times New Roman"/>
        <family val="1"/>
      </rPr>
      <t>indiferent de sursă</t>
    </r>
    <r>
      <rPr>
        <b/>
        <i/>
        <sz val="11"/>
        <rFont val="Times New Roman"/>
        <family val="1"/>
      </rPr>
      <t xml:space="preserve"> – bugetul de stat, bugetele locale, venituri proprii) exprimat în </t>
    </r>
    <r>
      <rPr>
        <b/>
        <i/>
        <sz val="11"/>
        <color indexed="12"/>
        <rFont val="Times New Roman"/>
        <family val="1"/>
      </rPr>
      <t>mii RON</t>
    </r>
    <r>
      <rPr>
        <b/>
        <i/>
        <sz val="11"/>
        <rFont val="Times New Roman"/>
        <family val="1"/>
      </rPr>
      <t>:</t>
    </r>
  </si>
  <si>
    <r>
      <t xml:space="preserve">2. Elevi cu </t>
    </r>
    <r>
      <rPr>
        <b/>
        <i/>
        <sz val="10"/>
        <color indexed="12"/>
        <rFont val="Times New Roman"/>
        <family val="1"/>
      </rPr>
      <t>probleme deosebite de sanatate</t>
    </r>
  </si>
  <si>
    <r>
      <t xml:space="preserve">Nr. absolventi </t>
    </r>
    <r>
      <rPr>
        <b/>
        <sz val="9"/>
        <rFont val="Times New Roman"/>
        <family val="1"/>
      </rPr>
      <t>alte forme</t>
    </r>
  </si>
  <si>
    <t>Situaţie finală, după examenul de corigenţă</t>
  </si>
  <si>
    <t>2. Biblioteca asigură auxiliare didactice şi mijloace de învăţământ, altele decât manualul şcolar</t>
  </si>
  <si>
    <t xml:space="preserve">3. Biblioteca asigură necesarul de legi, materiale şi alte documente adresate cadrelor didactice </t>
  </si>
  <si>
    <t>D24</t>
  </si>
  <si>
    <t>1. Elevii şi cadrele didactice din unitatea coordonatoare</t>
  </si>
  <si>
    <t>2. Elevi şi cadre didactice din unitatea coordonatoare şi structuri, structurile neavând bibliotecă proprie</t>
  </si>
  <si>
    <t>D68</t>
  </si>
  <si>
    <t>D69</t>
  </si>
  <si>
    <r>
      <t xml:space="preserve">Precizaţi numărul de </t>
    </r>
    <r>
      <rPr>
        <b/>
        <i/>
        <sz val="11"/>
        <color indexed="12"/>
        <rFont val="Times New Roman"/>
        <family val="1"/>
      </rPr>
      <t>discipline opţionale</t>
    </r>
    <r>
      <rPr>
        <b/>
        <sz val="11"/>
        <rFont val="Times New Roman"/>
        <family val="1"/>
      </rPr>
      <t xml:space="preserve"> din oferta şcolii:</t>
    </r>
  </si>
  <si>
    <t>D70</t>
  </si>
  <si>
    <t>D71</t>
  </si>
  <si>
    <t>A.CAPACITATE INSTITUŢIONALĂ</t>
  </si>
  <si>
    <t>A01 Structurile instituţionale, administrative şi manageriale</t>
  </si>
  <si>
    <t>P01</t>
  </si>
  <si>
    <t>P02</t>
  </si>
  <si>
    <t>P03</t>
  </si>
  <si>
    <t>P04</t>
  </si>
  <si>
    <t>P05</t>
  </si>
  <si>
    <t>P06</t>
  </si>
  <si>
    <t>P07</t>
  </si>
  <si>
    <t>P08</t>
  </si>
  <si>
    <t>Organizarea internă a unităţii de învăţământ</t>
  </si>
  <si>
    <t>Existenţa şi funcţionarea sistemului de comunicare internă  şi externă</t>
  </si>
  <si>
    <t>Funcţionarea curentă a unităţii de învăţământ</t>
  </si>
  <si>
    <t>Existenţa şi funcţionarea sistemului de gestionare a informaţiei; înregistrarea, prelucrarea şi utilizarea datelor şi informaţiilor.</t>
  </si>
  <si>
    <t>2. Fondul de carte este insuficient şi neactualizat</t>
  </si>
  <si>
    <t>1. Biblioteca asigură sistematic variantele de manuale alternative, pe discipline şi niveluri de studiu</t>
  </si>
  <si>
    <t>D45-4</t>
  </si>
  <si>
    <t>D46</t>
  </si>
  <si>
    <t>D47</t>
  </si>
  <si>
    <t>D46-1</t>
  </si>
  <si>
    <t>D46-2</t>
  </si>
  <si>
    <t>D46-3</t>
  </si>
  <si>
    <t>D46-4</t>
  </si>
  <si>
    <t>D47-1</t>
  </si>
  <si>
    <t>D47-2</t>
  </si>
  <si>
    <t>D47-3</t>
  </si>
  <si>
    <t>D47-4</t>
  </si>
  <si>
    <t>D47-5</t>
  </si>
  <si>
    <t>D47-6</t>
  </si>
  <si>
    <t>D47-7</t>
  </si>
  <si>
    <t>D47-8</t>
  </si>
  <si>
    <t>D47-9</t>
  </si>
  <si>
    <t>D47-10</t>
  </si>
  <si>
    <t>D47-11</t>
  </si>
  <si>
    <t>D47-12</t>
  </si>
  <si>
    <t>D47-13</t>
  </si>
  <si>
    <t>D47-14</t>
  </si>
  <si>
    <t>D47-15</t>
  </si>
  <si>
    <t>D47-16</t>
  </si>
  <si>
    <t>D47-17</t>
  </si>
  <si>
    <t>D47-18</t>
  </si>
  <si>
    <t>D47-19</t>
  </si>
  <si>
    <t>D47-20</t>
  </si>
  <si>
    <t>D47-21</t>
  </si>
  <si>
    <t>D47-22</t>
  </si>
  <si>
    <t>D47-23</t>
  </si>
  <si>
    <t>D47-24</t>
  </si>
  <si>
    <t>D47-25</t>
  </si>
  <si>
    <t>D47-26</t>
  </si>
  <si>
    <t>D50a-1</t>
  </si>
  <si>
    <t>D50a-2</t>
  </si>
  <si>
    <t>Numărul elevilor cu medii la bacalaureat în intervalul:</t>
  </si>
  <si>
    <t>Sub 6</t>
  </si>
  <si>
    <t>D43</t>
  </si>
  <si>
    <t>D43-1</t>
  </si>
  <si>
    <t>D43-2</t>
  </si>
  <si>
    <t>D43-3</t>
  </si>
  <si>
    <t>D44</t>
  </si>
  <si>
    <t>Vă mulţumim pentru colaborare!</t>
  </si>
  <si>
    <t>Total unitate</t>
  </si>
  <si>
    <t>Nr. repetenti</t>
  </si>
  <si>
    <t>Nr. corijenti</t>
  </si>
  <si>
    <t>1. PIRLS</t>
  </si>
  <si>
    <t>VII. Situaţia şcolară la sfârşitul anului şcolar precedent</t>
  </si>
  <si>
    <r>
      <t xml:space="preserve">1. Programul „A doua şansă” - învăţământ </t>
    </r>
    <r>
      <rPr>
        <b/>
        <sz val="10.5"/>
        <rFont val="Times New Roman"/>
        <family val="1"/>
      </rPr>
      <t xml:space="preserve">primar </t>
    </r>
  </si>
  <si>
    <t>Numar de clase</t>
  </si>
  <si>
    <t>Numar de  elevi</t>
  </si>
  <si>
    <t>D21-1</t>
  </si>
  <si>
    <t>D21-2</t>
  </si>
  <si>
    <t xml:space="preserve">8. </t>
  </si>
  <si>
    <t>D24-1</t>
  </si>
  <si>
    <t>D24-2</t>
  </si>
  <si>
    <t>1.zonă centrală</t>
  </si>
  <si>
    <t>2.zonă semiperiferică</t>
  </si>
  <si>
    <t>3.zonă periferică</t>
  </si>
  <si>
    <t>D34-1</t>
  </si>
  <si>
    <t>D34-2</t>
  </si>
  <si>
    <t>D37-1</t>
  </si>
  <si>
    <t>D37-2</t>
  </si>
  <si>
    <t>D37-3</t>
  </si>
  <si>
    <t>1. niciunul</t>
  </si>
  <si>
    <t>1. Limbă şi comunicare</t>
  </si>
  <si>
    <t>2. Matematică</t>
  </si>
  <si>
    <t>Număr de elevi din clasele I-IV în distribuţie pe discipline</t>
  </si>
  <si>
    <t>satisfăcător</t>
  </si>
  <si>
    <t>bine</t>
  </si>
  <si>
    <t>f.bine</t>
  </si>
  <si>
    <t>nesatisfăcăt.</t>
  </si>
  <si>
    <t>D45-1</t>
  </si>
  <si>
    <t>D45-2</t>
  </si>
  <si>
    <t>D45-3</t>
  </si>
  <si>
    <t>Număr de elevi, pe grupe de medii</t>
  </si>
  <si>
    <t>1. Limba română</t>
  </si>
  <si>
    <t>3. Limba maternă</t>
  </si>
  <si>
    <t>D48</t>
  </si>
  <si>
    <t>D49</t>
  </si>
  <si>
    <r>
      <t xml:space="preserve">Daca a existat nivelul </t>
    </r>
    <r>
      <rPr>
        <b/>
        <i/>
        <sz val="11"/>
        <color indexed="12"/>
        <rFont val="Times New Roman"/>
        <family val="1"/>
      </rPr>
      <t>preşcolar</t>
    </r>
    <r>
      <rPr>
        <b/>
        <sz val="11"/>
        <rFont val="Times New Roman"/>
        <family val="1"/>
      </rPr>
      <t xml:space="preserve"> în anul şcolar anterior , precizaţi </t>
    </r>
    <r>
      <rPr>
        <b/>
        <i/>
        <sz val="11"/>
        <color indexed="12"/>
        <rFont val="Times New Roman"/>
        <family val="1"/>
      </rPr>
      <t xml:space="preserve">numărul total de </t>
    </r>
    <r>
      <rPr>
        <b/>
        <i/>
        <sz val="11"/>
        <color indexed="10"/>
        <rFont val="Times New Roman"/>
        <family val="1"/>
      </rPr>
      <t>zile absente</t>
    </r>
    <r>
      <rPr>
        <b/>
        <i/>
        <sz val="11"/>
        <color indexed="12"/>
        <rFont val="Times New Roman"/>
        <family val="1"/>
      </rPr>
      <t>:</t>
    </r>
  </si>
  <si>
    <r>
      <t xml:space="preserve">Precizaţi numărul elevilor care învaţă în </t>
    </r>
    <r>
      <rPr>
        <b/>
        <i/>
        <sz val="11"/>
        <color indexed="12"/>
        <rFont val="Times New Roman"/>
        <family val="1"/>
      </rPr>
      <t>clase bilingve sau cu predare intensivă a unei limbi străine</t>
    </r>
  </si>
  <si>
    <t>Accesibilitatea echipamentelor, materialelor, mijloacelor de învăţământ şi auxiliarelor curriculare</t>
  </si>
  <si>
    <t>Procurarea şi utilizarea documentelor şcolare şi a actelor de studii</t>
  </si>
  <si>
    <t>A03 Resurse umane</t>
  </si>
  <si>
    <t>P22</t>
  </si>
  <si>
    <t>P23</t>
  </si>
  <si>
    <t xml:space="preserve">Localitatea </t>
  </si>
  <si>
    <t>Judeţul</t>
  </si>
  <si>
    <r>
      <t xml:space="preserve">Tipul unităţii de învăţământ </t>
    </r>
    <r>
      <rPr>
        <b/>
        <i/>
        <sz val="11"/>
        <rFont val="Times New Roman"/>
        <family val="1"/>
      </rPr>
      <t>(conform cu prevederile O.MECTS nr. 6564/2011, completat şi modificat prin O.MECTS nr. 3283/2012)</t>
    </r>
  </si>
  <si>
    <t xml:space="preserve"> 1. Unitate de educaţie timpurie antepreşcolară</t>
  </si>
  <si>
    <t xml:space="preserve"> 2. Grădiniţă cu program normal (GPN)</t>
  </si>
  <si>
    <t xml:space="preserve"> 3. Grădiniţă cu program prelungit (GPP)</t>
  </si>
  <si>
    <t xml:space="preserve"> 4. Grădiniţă cu program săptămânal (GPS)</t>
  </si>
  <si>
    <t xml:space="preserve"> 5. Centru de zi (CZ)</t>
  </si>
  <si>
    <r>
      <t>Alte forme</t>
    </r>
    <r>
      <rPr>
        <b/>
        <sz val="11"/>
        <rFont val="Times New Roman"/>
        <family val="1"/>
      </rPr>
      <t xml:space="preserve"> </t>
    </r>
    <r>
      <rPr>
        <b/>
        <i/>
        <sz val="11"/>
        <color indexed="12"/>
        <rFont val="Times New Roman"/>
        <family val="1"/>
      </rPr>
      <t xml:space="preserve">de învăţământ </t>
    </r>
    <r>
      <rPr>
        <b/>
        <sz val="11"/>
        <rFont val="Times New Roman"/>
        <family val="1"/>
      </rPr>
      <t>şcolarizate în unitate, în afara celei „cu frecvenţă - zi”</t>
    </r>
  </si>
  <si>
    <r>
      <t xml:space="preserve">1. Numărul de grupe din învăţământul </t>
    </r>
    <r>
      <rPr>
        <b/>
        <sz val="10"/>
        <rFont val="Times New Roman"/>
        <family val="1"/>
      </rPr>
      <t>antepreşcolar</t>
    </r>
  </si>
  <si>
    <r>
      <t xml:space="preserve">2  Numărul de grupe din învăţământul </t>
    </r>
    <r>
      <rPr>
        <b/>
        <sz val="10"/>
        <rFont val="Times New Roman"/>
        <family val="1"/>
      </rPr>
      <t>preşcolar</t>
    </r>
  </si>
  <si>
    <t>(a) Şcoala coordonatoare</t>
  </si>
  <si>
    <t>(b) Structuri subordonate</t>
  </si>
  <si>
    <t xml:space="preserve"> 6. Şcoală primară (S04)</t>
  </si>
  <si>
    <t xml:space="preserve"> 7. Şcoală gimnazială (S08)</t>
  </si>
  <si>
    <t xml:space="preserve"> 8. Liceu teoretic </t>
  </si>
  <si>
    <t xml:space="preserve"> 9. Liceu filieră vocaţională</t>
  </si>
  <si>
    <t>10. Liceu tehnologic</t>
  </si>
  <si>
    <t>11. Liceu</t>
  </si>
  <si>
    <t xml:space="preserve">12. Colegiu </t>
  </si>
  <si>
    <t xml:space="preserve">13. Colegiu tehnic </t>
  </si>
  <si>
    <t>14. Colegiu naţional</t>
  </si>
  <si>
    <t xml:space="preserve">15. Unitate de învăţământ pentru învăţământul special </t>
  </si>
  <si>
    <t>16. Şcoală postliceală</t>
  </si>
  <si>
    <t>17. Unitate de învăţământ pentru activităţi extraşcolare</t>
  </si>
  <si>
    <r>
      <t xml:space="preserve">Atenţie! 
</t>
    </r>
    <r>
      <rPr>
        <b/>
        <i/>
        <sz val="11"/>
        <rFont val="Times New Roman"/>
        <family val="1"/>
      </rPr>
      <t>Deoarece evaluarea vizează întreaga unitate de învăţământ, pentru unităţile în care se regăsesc şi alte forme de învăţământ în afara formei „cu frecvenţă – zi” informaţiile se colecteaza şi  la nivelul celorlalte forme existente in unitate.</t>
    </r>
    <r>
      <rPr>
        <i/>
        <sz val="11"/>
        <rFont val="Times New Roman"/>
        <family val="1"/>
      </rPr>
      <t xml:space="preserve">
</t>
    </r>
  </si>
  <si>
    <r>
      <t xml:space="preserve">Cum apreciaţi </t>
    </r>
    <r>
      <rPr>
        <b/>
        <i/>
        <sz val="11"/>
        <color indexed="12"/>
        <rFont val="Times New Roman"/>
        <family val="1"/>
      </rPr>
      <t>fondul de carte</t>
    </r>
    <r>
      <rPr>
        <b/>
        <sz val="11"/>
        <rFont val="Times New Roman"/>
        <family val="1"/>
      </rPr>
      <t xml:space="preserve"> din biblioteca şcolară:</t>
    </r>
  </si>
  <si>
    <r>
      <t xml:space="preserve">1. calificarea </t>
    </r>
    <r>
      <rPr>
        <i/>
        <sz val="10"/>
        <rFont val="Times New Roman"/>
        <family val="1"/>
      </rPr>
      <t xml:space="preserve">(se identifica in lista din comentariu, echivalenta cu lista de la </t>
    </r>
    <r>
      <rPr>
        <b/>
        <i/>
        <sz val="10"/>
        <rFont val="Times New Roman"/>
        <family val="1"/>
      </rPr>
      <t>D47</t>
    </r>
    <r>
      <rPr>
        <i/>
        <sz val="10"/>
        <rFont val="Times New Roman"/>
        <family val="1"/>
      </rPr>
      <t>)</t>
    </r>
  </si>
  <si>
    <t>1. Total elevi (toate nivelurile)</t>
  </si>
  <si>
    <t>Nr.absolv. înscrişi la examen</t>
  </si>
  <si>
    <t>D20c-7</t>
  </si>
  <si>
    <t>D20c-8</t>
  </si>
  <si>
    <t>D20e-7</t>
  </si>
  <si>
    <t>D20e-8</t>
  </si>
  <si>
    <t>D31a-1-masa</t>
  </si>
  <si>
    <t>D31a-2-masa</t>
  </si>
  <si>
    <t>D31a-3-masa</t>
  </si>
  <si>
    <t>D31a-4-masa</t>
  </si>
  <si>
    <t>D31a-1-buc</t>
  </si>
  <si>
    <t>D31a-2-buc</t>
  </si>
  <si>
    <t>D31a-3-buc</t>
  </si>
  <si>
    <t>D31a-4-buc</t>
  </si>
  <si>
    <t>D31a-1-caz</t>
  </si>
  <si>
    <t>D31a-2-caz</t>
  </si>
  <si>
    <t>D31a-3-caz</t>
  </si>
  <si>
    <t>D31a-4-caz</t>
  </si>
  <si>
    <t>D31cb2-1</t>
  </si>
  <si>
    <t>Managementul personalului didactic şi de conducere</t>
  </si>
  <si>
    <t>Managementul personalului didactic auxiliar şi personalului nedidactic</t>
  </si>
  <si>
    <t>B.EFICACITATE EDUCAŢIONALĂ</t>
  </si>
  <si>
    <t>B01 Conţinutul programelor de studiu</t>
  </si>
  <si>
    <t>P24</t>
  </si>
  <si>
    <t>P25</t>
  </si>
  <si>
    <t>P26</t>
  </si>
  <si>
    <t>P27</t>
  </si>
  <si>
    <r>
      <t xml:space="preserve">1. Zona dezavantajata din punct de vedere </t>
    </r>
    <r>
      <rPr>
        <b/>
        <i/>
        <sz val="10"/>
        <color indexed="12"/>
        <rFont val="Times New Roman"/>
        <family val="1"/>
      </rPr>
      <t>socio-economic</t>
    </r>
    <r>
      <rPr>
        <b/>
        <sz val="10"/>
        <rFont val="Times New Roman"/>
        <family val="1"/>
      </rPr>
      <t xml:space="preserve"> (somaj ridicat/ comunitati defavorizate etc.)</t>
    </r>
  </si>
  <si>
    <r>
      <t xml:space="preserve">2. Zona cu </t>
    </r>
    <r>
      <rPr>
        <b/>
        <i/>
        <sz val="10"/>
        <color indexed="12"/>
        <rFont val="Times New Roman"/>
        <family val="1"/>
      </rPr>
      <t>probleme de acces</t>
    </r>
    <r>
      <rPr>
        <b/>
        <sz val="10"/>
        <rFont val="Times New Roman"/>
        <family val="1"/>
      </rPr>
      <t xml:space="preserve"> </t>
    </r>
    <r>
      <rPr>
        <b/>
        <i/>
        <sz val="10"/>
        <rFont val="Times New Roman"/>
        <family val="1"/>
      </rPr>
      <t>(zonă izolată, drumuri desfundate pe ploaie, inzapeziri frecvente, treceri prin pădure, treceri peste cale ferată, trafic stradal intens etc.</t>
    </r>
    <r>
      <rPr>
        <b/>
        <sz val="10"/>
        <rFont val="Times New Roman"/>
        <family val="1"/>
      </rPr>
      <t>)</t>
    </r>
  </si>
  <si>
    <t>D70c</t>
  </si>
  <si>
    <r>
      <t>Pentru unita</t>
    </r>
    <r>
      <rPr>
        <b/>
        <sz val="11"/>
        <rFont val="Times New Roman"/>
        <family val="1"/>
      </rPr>
      <t>ţ</t>
    </r>
    <r>
      <rPr>
        <b/>
        <sz val="11"/>
        <rFont val="Times New Roman"/>
        <family val="1"/>
      </rPr>
      <t xml:space="preserve">ile de invatamant care au organizat în acest an scolar </t>
    </r>
    <r>
      <rPr>
        <b/>
        <i/>
        <sz val="11"/>
        <color indexed="12"/>
        <rFont val="Times New Roman"/>
        <family val="1"/>
      </rPr>
      <t>clase preg</t>
    </r>
    <r>
      <rPr>
        <b/>
        <sz val="11"/>
        <color indexed="12"/>
        <rFont val="Times New Roman"/>
        <family val="1"/>
      </rPr>
      <t>ă</t>
    </r>
    <r>
      <rPr>
        <b/>
        <i/>
        <sz val="11"/>
        <color indexed="12"/>
        <rFont val="Times New Roman"/>
        <family val="1"/>
      </rPr>
      <t>titoare</t>
    </r>
    <r>
      <rPr>
        <b/>
        <sz val="11"/>
        <rFont val="Times New Roman"/>
        <family val="1"/>
      </rPr>
      <t xml:space="preserve">, care este </t>
    </r>
    <r>
      <rPr>
        <b/>
        <i/>
        <sz val="11"/>
        <color indexed="12"/>
        <rFont val="Times New Roman"/>
        <family val="1"/>
      </rPr>
      <t>numarul de elevi din aceste clase care au frecventat anterior gradiniţa</t>
    </r>
  </si>
  <si>
    <t>(5) Formarea continuă</t>
  </si>
  <si>
    <r>
      <t>Precizaţi numărul cadrelor didactice din unitate (şcoală coordonatoare şi structuri) care, în ultimii 3 ani au participat la sesiuni de formare pentru folosirea calculatorului şi a altor mijloace electronice în procesul didactic (</t>
    </r>
    <r>
      <rPr>
        <b/>
        <i/>
        <sz val="11"/>
        <color indexed="12"/>
        <rFont val="Times New Roman"/>
        <family val="1"/>
      </rPr>
      <t>numărul de participanţi la stagii de formare TIC</t>
    </r>
    <r>
      <rPr>
        <b/>
        <sz val="11"/>
        <rFont val="Times New Roman"/>
        <family val="1"/>
      </rPr>
      <t>):</t>
    </r>
  </si>
  <si>
    <r>
      <t>Dacă în unitate sunt organizate clase pregatitoare, preciza</t>
    </r>
    <r>
      <rPr>
        <b/>
        <sz val="11"/>
        <rFont val="Times New Roman"/>
        <family val="1"/>
      </rPr>
      <t>ţ</t>
    </r>
    <r>
      <rPr>
        <b/>
        <sz val="11"/>
        <rFont val="Times New Roman"/>
        <family val="1"/>
      </rPr>
      <t xml:space="preserve">i numărul cadrelor didactice din unitate (şcoală coordonatoare şi structuri) care au participat la stagiile de formare organizate în acest scop </t>
    </r>
    <r>
      <rPr>
        <b/>
        <i/>
        <sz val="11"/>
        <color indexed="12"/>
        <rFont val="Times New Roman"/>
        <family val="1"/>
      </rPr>
      <t>(numărul de participanţi la stagii de formare pentru clasa pregătitoare)</t>
    </r>
    <r>
      <rPr>
        <b/>
        <sz val="11"/>
        <rFont val="Times New Roman"/>
        <family val="1"/>
      </rPr>
      <t>:</t>
    </r>
  </si>
  <si>
    <t>Unitatea coordonat.</t>
  </si>
  <si>
    <t>4. profilul liceului (militar / teologic) implica organizarea activitatiii in regim de internat</t>
  </si>
  <si>
    <t>1.profil artistic</t>
  </si>
  <si>
    <t>2.profil pedagogic</t>
  </si>
  <si>
    <t>3.profil sportiv</t>
  </si>
  <si>
    <r>
      <t xml:space="preserve">Precizaţi numărul de clase pentru care au fost achiziţionate </t>
    </r>
    <r>
      <rPr>
        <b/>
        <i/>
        <sz val="11"/>
        <color indexed="12"/>
        <rFont val="Times New Roman"/>
        <family val="1"/>
      </rPr>
      <t>materialele didactice necesare clasei pregatitoare</t>
    </r>
    <r>
      <rPr>
        <b/>
        <sz val="11"/>
        <rFont val="Times New Roman"/>
        <family val="1"/>
      </rPr>
      <t>, specificate MECTS (mobilier: HG 564/302.05.2012)</t>
    </r>
  </si>
  <si>
    <t>D26-3</t>
  </si>
  <si>
    <t>D26-4</t>
  </si>
  <si>
    <t>D27-ani</t>
  </si>
  <si>
    <t>D30-4</t>
  </si>
  <si>
    <t>D29-timp</t>
  </si>
  <si>
    <t>D28-5</t>
  </si>
  <si>
    <t>D28-6</t>
  </si>
  <si>
    <t>D28-7</t>
  </si>
  <si>
    <t>D28-8</t>
  </si>
  <si>
    <t>D31a  Cu mijloace de transport în comun:</t>
  </si>
  <si>
    <t>D31a</t>
  </si>
  <si>
    <t>D31b  Cu mijloace de transport special destinate (transport şcolar)</t>
  </si>
  <si>
    <t>D31c  Fără mijloace de transport  în comun:</t>
  </si>
  <si>
    <t>D32a  Prezenţa mijloacelor de transport</t>
  </si>
  <si>
    <t>D32b  Comunicare curentă prin:</t>
  </si>
  <si>
    <t>D32b-1</t>
  </si>
  <si>
    <t>D32b-2</t>
  </si>
  <si>
    <t>D32b-3</t>
  </si>
  <si>
    <t>D33-1</t>
  </si>
  <si>
    <t>D33-2</t>
  </si>
  <si>
    <t>D33-3</t>
  </si>
  <si>
    <t>D34-3</t>
  </si>
  <si>
    <t>D36a</t>
  </si>
  <si>
    <t>D36b</t>
  </si>
  <si>
    <t>D37a</t>
  </si>
  <si>
    <t>D37a-1</t>
  </si>
  <si>
    <t>D37a-2</t>
  </si>
  <si>
    <t>D37a-3</t>
  </si>
  <si>
    <t>D37b</t>
  </si>
  <si>
    <t>2. Numărul  locurilor de cazare</t>
  </si>
  <si>
    <t>Pregătirea hranei pentru cantină este asigurată prin:</t>
  </si>
  <si>
    <t>D37c</t>
  </si>
  <si>
    <t>D37b-1</t>
  </si>
  <si>
    <t>D37b-2</t>
  </si>
  <si>
    <t>1. Bucataria proprie, avand capacitatea de pregatire suficienta</t>
  </si>
  <si>
    <t>2. Servicii de catering</t>
  </si>
  <si>
    <t>3. Combinat: bucatarie proprie si catering</t>
  </si>
  <si>
    <t>D38a</t>
  </si>
  <si>
    <t>D38b</t>
  </si>
  <si>
    <t>D38b-1</t>
  </si>
  <si>
    <t>D38b-2</t>
  </si>
  <si>
    <r>
      <t xml:space="preserve">1. organizate în </t>
    </r>
    <r>
      <rPr>
        <b/>
        <i/>
        <sz val="10"/>
        <color indexed="12"/>
        <rFont val="Times New Roman"/>
        <family val="1"/>
      </rPr>
      <t>grădiniţă</t>
    </r>
    <r>
      <rPr>
        <b/>
        <sz val="10"/>
        <rFont val="Times New Roman"/>
        <family val="1"/>
      </rPr>
      <t xml:space="preserve"> </t>
    </r>
  </si>
  <si>
    <r>
      <t xml:space="preserve">2. organizate în </t>
    </r>
    <r>
      <rPr>
        <b/>
        <i/>
        <sz val="10"/>
        <color indexed="12"/>
        <rFont val="Times New Roman"/>
        <family val="1"/>
      </rPr>
      <t>şcoală</t>
    </r>
    <r>
      <rPr>
        <b/>
        <sz val="10"/>
        <rFont val="Times New Roman"/>
        <family val="1"/>
      </rPr>
      <t xml:space="preserve"> </t>
    </r>
  </si>
  <si>
    <t>D39a</t>
  </si>
  <si>
    <t>D39b</t>
  </si>
  <si>
    <t>(3) Utilitati</t>
  </si>
  <si>
    <t>D41-1</t>
  </si>
  <si>
    <t>D41-2</t>
  </si>
  <si>
    <t>D41-3</t>
  </si>
  <si>
    <r>
      <t xml:space="preserve">(2) Servicii oferite de unitatea şcolara </t>
    </r>
    <r>
      <rPr>
        <b/>
        <i/>
        <sz val="14"/>
        <rFont val="Times New Roman"/>
        <family val="1"/>
      </rPr>
      <t>(pentru toate tipurile de unităţi)</t>
    </r>
    <r>
      <rPr>
        <b/>
        <sz val="14"/>
        <rFont val="Times New Roman"/>
        <family val="1"/>
      </rPr>
      <t>:</t>
    </r>
  </si>
  <si>
    <t>(4) Elemente de dotare</t>
  </si>
  <si>
    <t>D42a</t>
  </si>
  <si>
    <t>D42b</t>
  </si>
  <si>
    <r>
      <t>Mobilierul din sălile de clasă</t>
    </r>
    <r>
      <rPr>
        <b/>
        <sz val="11"/>
        <rFont val="Times New Roman"/>
        <family val="1"/>
      </rPr>
      <t xml:space="preserve"> în care vă desfăşuraţi activitatea didactică este fix sau mobil ?</t>
    </r>
  </si>
  <si>
    <r>
      <t xml:space="preserve">Precizaţi numărul de clase pentru care a fost achiziţionat </t>
    </r>
    <r>
      <rPr>
        <b/>
        <i/>
        <sz val="11"/>
        <color indexed="12"/>
        <rFont val="Times New Roman"/>
        <family val="1"/>
      </rPr>
      <t>mobilierul necesare clasei pregatitoare</t>
    </r>
    <r>
      <rPr>
        <b/>
        <sz val="11"/>
        <rFont val="Times New Roman"/>
        <family val="1"/>
      </rPr>
      <t>, specificate MECTS (mobilier: OMECTS 4310 /01.06.2012)</t>
    </r>
  </si>
  <si>
    <t>(5) Resurse materiale</t>
  </si>
  <si>
    <r>
      <t xml:space="preserve">Apreciaţi </t>
    </r>
    <r>
      <rPr>
        <b/>
        <i/>
        <sz val="11"/>
        <color indexed="12"/>
        <rFont val="Times New Roman"/>
        <family val="1"/>
      </rPr>
      <t>nivelul de dotare cu mijloce de învăţământ şi echipamente a laboratoarelor, cabinetelor şi atelierelor</t>
    </r>
    <r>
      <rPr>
        <b/>
        <sz val="11"/>
        <rFont val="Times New Roman"/>
        <family val="1"/>
      </rPr>
      <t xml:space="preserve">, </t>
    </r>
    <r>
      <rPr>
        <b/>
        <i/>
        <sz val="11"/>
        <color indexed="12"/>
        <rFont val="Times New Roman"/>
        <family val="1"/>
      </rPr>
      <t>destinate formării profesionale</t>
    </r>
    <r>
      <rPr>
        <b/>
        <sz val="11"/>
        <rFont val="Times New Roman"/>
        <family val="1"/>
      </rPr>
      <t xml:space="preserve"> iniţiale din şcoală, în raport cu cerinţele standardelor de pregătire profesională pe domeniile de formare profesională din cadrul şcolii, pe scala de evaluare:
            </t>
    </r>
    <r>
      <rPr>
        <b/>
        <sz val="11"/>
        <color indexed="12"/>
        <rFont val="Times New Roman"/>
        <family val="1"/>
      </rPr>
      <t>1. corespund integral   2. corespund patial   3. nu corespund deloc  4. nu e cazul</t>
    </r>
    <r>
      <rPr>
        <b/>
        <sz val="11"/>
        <rFont val="Times New Roman"/>
        <family val="1"/>
      </rPr>
      <t xml:space="preserve">
</t>
    </r>
  </si>
  <si>
    <r>
      <t xml:space="preserve">Apreciaţi </t>
    </r>
    <r>
      <rPr>
        <b/>
        <i/>
        <sz val="11"/>
        <color indexed="12"/>
        <rFont val="Times New Roman"/>
        <family val="1"/>
      </rPr>
      <t xml:space="preserve">nivelul de dotare cu mijloce de învăţământ şi echipamente </t>
    </r>
    <r>
      <rPr>
        <b/>
        <sz val="11"/>
        <rFont val="Times New Roman"/>
        <family val="1"/>
      </rPr>
      <t xml:space="preserve">destinate formării iniţiale din şcoală, specifice </t>
    </r>
    <r>
      <rPr>
        <b/>
        <i/>
        <sz val="11"/>
        <color indexed="12"/>
        <rFont val="Times New Roman"/>
        <family val="1"/>
      </rPr>
      <t xml:space="preserve">profilului vocational </t>
    </r>
    <r>
      <rPr>
        <b/>
        <sz val="11"/>
        <rFont val="Times New Roman"/>
        <family val="1"/>
      </rPr>
      <t xml:space="preserve">organizat in unitate:
          </t>
    </r>
    <r>
      <rPr>
        <b/>
        <sz val="11"/>
        <color indexed="12"/>
        <rFont val="Times New Roman"/>
        <family val="1"/>
      </rPr>
      <t xml:space="preserve">  1. corespund integral   2. corespund patial   3. nu corespund deloc  4. nu e cazul</t>
    </r>
    <r>
      <rPr>
        <b/>
        <sz val="11"/>
        <rFont val="Times New Roman"/>
        <family val="1"/>
      </rPr>
      <t xml:space="preserve">
</t>
    </r>
  </si>
  <si>
    <t>D48-1</t>
  </si>
  <si>
    <t>D48-2</t>
  </si>
  <si>
    <t>D48-3</t>
  </si>
  <si>
    <t>D50</t>
  </si>
  <si>
    <t>D50-1</t>
  </si>
  <si>
    <t>D50-2</t>
  </si>
  <si>
    <t>D50-3</t>
  </si>
  <si>
    <t>D52-1</t>
  </si>
  <si>
    <t>D52-2</t>
  </si>
  <si>
    <t>D52-3</t>
  </si>
  <si>
    <t>D52-4</t>
  </si>
  <si>
    <t>D54</t>
  </si>
  <si>
    <t>D55</t>
  </si>
  <si>
    <t>D56-1</t>
  </si>
  <si>
    <t>D56-2</t>
  </si>
  <si>
    <t>D56-3</t>
  </si>
  <si>
    <t>D57-3</t>
  </si>
  <si>
    <t>D57-4</t>
  </si>
  <si>
    <t>D57-5</t>
  </si>
  <si>
    <t>D57-6</t>
  </si>
  <si>
    <t>D58</t>
  </si>
  <si>
    <t>D58-1</t>
  </si>
  <si>
    <t>D58-2</t>
  </si>
  <si>
    <t>D58-3</t>
  </si>
  <si>
    <t>D58-4</t>
  </si>
  <si>
    <t>D58-5</t>
  </si>
  <si>
    <t>D60-4</t>
  </si>
  <si>
    <t>D60-5</t>
  </si>
  <si>
    <t>D60-6</t>
  </si>
  <si>
    <t>D60-7</t>
  </si>
  <si>
    <t>D60-8</t>
  </si>
  <si>
    <t>D60-9</t>
  </si>
  <si>
    <t>D60-10</t>
  </si>
  <si>
    <t>D60-11</t>
  </si>
  <si>
    <t>D60-12</t>
  </si>
  <si>
    <t>D60-13</t>
  </si>
  <si>
    <t>D60-14</t>
  </si>
  <si>
    <t>D60-15</t>
  </si>
  <si>
    <t>D60-16</t>
  </si>
  <si>
    <t>D60-17</t>
  </si>
  <si>
    <t>D60-18</t>
  </si>
  <si>
    <t>D60-19</t>
  </si>
  <si>
    <t>D60-20</t>
  </si>
  <si>
    <t>D60-21</t>
  </si>
  <si>
    <t>D60-22</t>
  </si>
  <si>
    <t>D60-23</t>
  </si>
  <si>
    <t>D60-24</t>
  </si>
  <si>
    <t>D60-25</t>
  </si>
  <si>
    <t>D60-26</t>
  </si>
  <si>
    <t>D63a</t>
  </si>
  <si>
    <t>D63a-1</t>
  </si>
  <si>
    <t>D63a-2</t>
  </si>
  <si>
    <t>D63b</t>
  </si>
  <si>
    <t>D63b-1</t>
  </si>
  <si>
    <t>D63b-2</t>
  </si>
  <si>
    <t>D63b-3</t>
  </si>
  <si>
    <t>D63b-4</t>
  </si>
  <si>
    <t>D67a</t>
  </si>
  <si>
    <t>D67a-1</t>
  </si>
  <si>
    <t>D67a-2</t>
  </si>
  <si>
    <t>D67a-3</t>
  </si>
  <si>
    <t>D67a-4</t>
  </si>
  <si>
    <t>Raport anual de evaluare internă a unităţii de învăţământ</t>
  </si>
  <si>
    <t xml:space="preserve">     pentru anul şcolar :</t>
  </si>
  <si>
    <t>D67a-5</t>
  </si>
  <si>
    <t>D67a-6</t>
  </si>
  <si>
    <t>D67a-7</t>
  </si>
  <si>
    <t>D67a-8</t>
  </si>
  <si>
    <t>D67a-9</t>
  </si>
  <si>
    <t>D67a-10</t>
  </si>
  <si>
    <t>D67b</t>
  </si>
  <si>
    <t>D68a</t>
  </si>
  <si>
    <t>D68a-1</t>
  </si>
  <si>
    <t>D68a-2</t>
  </si>
  <si>
    <t>D68a-mediu</t>
  </si>
  <si>
    <t>D68b</t>
  </si>
  <si>
    <t>D68b-1</t>
  </si>
  <si>
    <t>D68b-2</t>
  </si>
  <si>
    <t>D68b-mediu</t>
  </si>
  <si>
    <t>D69a-1</t>
  </si>
  <si>
    <t>D69a-2</t>
  </si>
  <si>
    <t>D69a-3</t>
  </si>
  <si>
    <t>D69a-4</t>
  </si>
  <si>
    <t>D69a-5</t>
  </si>
  <si>
    <t>D69a-6</t>
  </si>
  <si>
    <t>D69a</t>
  </si>
  <si>
    <t>D69a-7</t>
  </si>
  <si>
    <t>D69a-8</t>
  </si>
  <si>
    <t>D69a-9</t>
  </si>
  <si>
    <t>D69a-10</t>
  </si>
  <si>
    <t>D69b</t>
  </si>
  <si>
    <r>
      <t xml:space="preserve">1. Numărul de elevi din învăţământul </t>
    </r>
    <r>
      <rPr>
        <b/>
        <sz val="10"/>
        <rFont val="Times New Roman"/>
        <family val="1"/>
      </rPr>
      <t>primar</t>
    </r>
    <r>
      <rPr>
        <sz val="10"/>
        <rFont val="Times New Roman"/>
        <family val="1"/>
      </rPr>
      <t xml:space="preserve"> </t>
    </r>
    <r>
      <rPr>
        <b/>
        <sz val="10"/>
        <rFont val="Times New Roman"/>
        <family val="1"/>
      </rPr>
      <t>(I-IV)</t>
    </r>
  </si>
  <si>
    <r>
      <t xml:space="preserve">2. Numărul de elevi din învăţământul </t>
    </r>
    <r>
      <rPr>
        <b/>
        <sz val="10"/>
        <rFont val="Times New Roman"/>
        <family val="1"/>
      </rPr>
      <t>gimnazial (V-VIII)</t>
    </r>
  </si>
  <si>
    <r>
      <t xml:space="preserve">3. Numărul de elevi din învăţământul </t>
    </r>
    <r>
      <rPr>
        <b/>
        <sz val="10"/>
        <rFont val="Times New Roman"/>
        <family val="1"/>
      </rPr>
      <t>liceal, profil teoretic (IX-XII/XIII)</t>
    </r>
  </si>
  <si>
    <r>
      <t xml:space="preserve">4. Numărul de elevi din învăţământul </t>
    </r>
    <r>
      <rPr>
        <b/>
        <sz val="10"/>
        <rFont val="Times New Roman"/>
        <family val="1"/>
      </rPr>
      <t>liceal, profil tehnologic (IX-XII/XIII)</t>
    </r>
  </si>
  <si>
    <t>Cu privire la efectivele şcolare din anul şcolar anterior, pe niveluri  (şcoala coordonatoare şi structuri), vă rugăm să precizaţi:</t>
  </si>
  <si>
    <r>
      <t>Efectivele şcolare din învăţământul</t>
    </r>
    <r>
      <rPr>
        <b/>
        <i/>
        <sz val="11"/>
        <color indexed="12"/>
        <rFont val="Times New Roman"/>
        <family val="1"/>
      </rPr>
      <t xml:space="preserve"> "cu frecvenţă-zi" </t>
    </r>
  </si>
  <si>
    <r>
      <t xml:space="preserve">Cu privire la </t>
    </r>
    <r>
      <rPr>
        <b/>
        <i/>
        <sz val="11"/>
        <color indexed="12"/>
        <rFont val="Times New Roman"/>
        <family val="1"/>
      </rPr>
      <t>situaţia şcolară</t>
    </r>
    <r>
      <rPr>
        <b/>
        <sz val="11"/>
        <rFont val="Times New Roman"/>
        <family val="1"/>
      </rPr>
      <t xml:space="preserve"> a elevilor  (total şcoala coordonatoare şi structuri), la</t>
    </r>
    <r>
      <rPr>
        <b/>
        <sz val="11"/>
        <color indexed="12"/>
        <rFont val="Times New Roman"/>
        <family val="1"/>
      </rPr>
      <t xml:space="preserve"> sfârşitul </t>
    </r>
    <r>
      <rPr>
        <b/>
        <i/>
        <sz val="11"/>
        <color indexed="12"/>
        <rFont val="Times New Roman"/>
        <family val="1"/>
      </rPr>
      <t>anului şcolar anterior</t>
    </r>
    <r>
      <rPr>
        <b/>
        <sz val="11"/>
        <rFont val="Times New Roman"/>
        <family val="1"/>
      </rPr>
      <t>, vă rugăm să precizaţi:</t>
    </r>
  </si>
  <si>
    <t>D70a</t>
  </si>
  <si>
    <t>D70a-1</t>
  </si>
  <si>
    <t>D70a-2</t>
  </si>
  <si>
    <t>D70a-3</t>
  </si>
  <si>
    <t>D70a-4</t>
  </si>
  <si>
    <t>D70b</t>
  </si>
  <si>
    <t>D70a-5</t>
  </si>
  <si>
    <t>D70a-6</t>
  </si>
  <si>
    <t>D70a-7</t>
  </si>
  <si>
    <t>D70a-8</t>
  </si>
  <si>
    <t>3. Învăţământul profesional</t>
  </si>
  <si>
    <t>D71-1</t>
  </si>
  <si>
    <t>D71-2</t>
  </si>
  <si>
    <t>4. Învăţământul postliceal</t>
  </si>
  <si>
    <t>D72a</t>
  </si>
  <si>
    <t>D72a-1</t>
  </si>
  <si>
    <t>D72a-2</t>
  </si>
  <si>
    <t>D72a-3</t>
  </si>
  <si>
    <t>D72b</t>
  </si>
  <si>
    <t>Total liceu</t>
  </si>
  <si>
    <t>Total profesional</t>
  </si>
  <si>
    <t xml:space="preserve">5. Numărul absolvenţilor stagiilor de pregătire practică după finalizarea ciclului inferior al liceului </t>
  </si>
  <si>
    <t>6. Numărul absolvenţilor de învăţământ profesional cu durata de 2 ani după clasa a X-a</t>
  </si>
  <si>
    <t>7. Numărul absolvenţilor din învăţământul postliceal</t>
  </si>
  <si>
    <t>D73</t>
  </si>
  <si>
    <t>D73-1</t>
  </si>
  <si>
    <t>D73-2</t>
  </si>
  <si>
    <t>D73-3</t>
  </si>
  <si>
    <t>D73-4</t>
  </si>
  <si>
    <t>D73-5</t>
  </si>
  <si>
    <t>D73-6</t>
  </si>
  <si>
    <t>D73-7</t>
  </si>
  <si>
    <t>D74</t>
  </si>
  <si>
    <t>Anul de referinta pt.intrarea in liceu</t>
  </si>
  <si>
    <t>2012-13</t>
  </si>
  <si>
    <t>2011-12</t>
  </si>
  <si>
    <t>2010-11</t>
  </si>
  <si>
    <t>1. clasa a IX-a</t>
  </si>
  <si>
    <t>2. clasa a X-a</t>
  </si>
  <si>
    <t>3. clasa a XI-a</t>
  </si>
  <si>
    <t>4. clasa a XII-a</t>
  </si>
  <si>
    <t>Media minima de intrare in liceu, in anul de referinta</t>
  </si>
  <si>
    <t>D74-1</t>
  </si>
  <si>
    <t>D74-2</t>
  </si>
  <si>
    <t>D74-3</t>
  </si>
  <si>
    <t>D74-4</t>
  </si>
  <si>
    <t>D75</t>
  </si>
  <si>
    <r>
      <t xml:space="preserve">In cazul unitatilor cu nivel liceal, in ce interval de notare s-a situat </t>
    </r>
    <r>
      <rPr>
        <b/>
        <i/>
        <sz val="11"/>
        <color indexed="12"/>
        <rFont val="Times New Roman"/>
        <family val="1"/>
      </rPr>
      <t>media minima de intrare in clasa a IX-a</t>
    </r>
    <r>
      <rPr>
        <b/>
        <sz val="11"/>
        <rFont val="Times New Roman"/>
        <family val="1"/>
      </rPr>
      <t xml:space="preserve"> la forma "</t>
    </r>
    <r>
      <rPr>
        <b/>
        <i/>
        <sz val="11"/>
        <color indexed="12"/>
        <rFont val="Times New Roman"/>
        <family val="1"/>
      </rPr>
      <t>cu frecvenţă- zi</t>
    </r>
    <r>
      <rPr>
        <b/>
        <sz val="11"/>
        <rFont val="Times New Roman"/>
        <family val="1"/>
      </rPr>
      <t xml:space="preserve">", pentru ultimele patru generatii de elevi ai scolii </t>
    </r>
    <r>
      <rPr>
        <b/>
        <i/>
        <sz val="11"/>
        <rFont val="Times New Roman"/>
        <family val="1"/>
      </rPr>
      <t xml:space="preserve"> </t>
    </r>
  </si>
  <si>
    <t>Ponderea elevilor care au promovat testele nationale (examenul de capacitate) la finalul clasei a VIII-a</t>
  </si>
  <si>
    <t>Toti elevii</t>
  </si>
  <si>
    <t>Niciun elev</t>
  </si>
  <si>
    <t>D75-1</t>
  </si>
  <si>
    <t>D75-2</t>
  </si>
  <si>
    <t>(2) Conditii de intrare in liceu pentru elevii cuprinsi in clasele a IX-XII</t>
  </si>
  <si>
    <t>D76</t>
  </si>
  <si>
    <t>D76-1</t>
  </si>
  <si>
    <t>D76-2</t>
  </si>
  <si>
    <t>D76-3</t>
  </si>
  <si>
    <t>D77</t>
  </si>
  <si>
    <t>D77-1</t>
  </si>
  <si>
    <t>D77-2</t>
  </si>
  <si>
    <t>D78</t>
  </si>
  <si>
    <t>D78-1</t>
  </si>
  <si>
    <t>D78-2</t>
  </si>
  <si>
    <t>D78-3</t>
  </si>
  <si>
    <t>D78-4</t>
  </si>
  <si>
    <t>D78-5</t>
  </si>
  <si>
    <t>D78-6</t>
  </si>
  <si>
    <t>9. Numărul absolvenţilor clasei a IX-a ai şcolii din anul şcolar anterior care continuă studiile în învăţământul profesional în anul şcolar curent in diferite unitati de învăţământ</t>
  </si>
  <si>
    <t xml:space="preserve">10. Numărul elevilor care au absolvit ciclul inferior al liceului,  în anul şcolar precedent </t>
  </si>
  <si>
    <t>11. Numărul absolvenţilor de liceu-ciclu inferior care au optat pentru continuarea cu stagiul de practică de 6 luni</t>
  </si>
  <si>
    <t>12. Numărul absolvenţilor de liceu-ciclu inferior care au optat pentru continuarea liceului  (ciclul superior )</t>
  </si>
  <si>
    <t>13. Numărul absolvenţilor de liceu (clasa a XII-a şi clasa a XIII-a) în anul şcolar precedent</t>
  </si>
  <si>
    <t>14. Numărul absolvenţilor de liceu care s-au înscris într-o forma de învăţământ postliceal</t>
  </si>
  <si>
    <t xml:space="preserve">15. Numărul absolvenţilor de liceu ai şcolii care s-au înscris în învăţământ superior </t>
  </si>
  <si>
    <t>16. Numărul absolvenţilor învăţământului postliceal în anul şcolar precedent</t>
  </si>
  <si>
    <t xml:space="preserve">17 Numărul absolvenţilor învăţământului postliceal din unitate care s-au înscris în învăţământul superior </t>
  </si>
  <si>
    <t>D79</t>
  </si>
  <si>
    <t>D79-01</t>
  </si>
  <si>
    <t>D79-02</t>
  </si>
  <si>
    <t>D79-03</t>
  </si>
  <si>
    <t>D79-04</t>
  </si>
  <si>
    <t>D79-05</t>
  </si>
  <si>
    <t>D79-06</t>
  </si>
  <si>
    <t>D79-07</t>
  </si>
  <si>
    <t>D79-08</t>
  </si>
  <si>
    <t>D79-09</t>
  </si>
  <si>
    <t>D79-10</t>
  </si>
  <si>
    <t>D79-11</t>
  </si>
  <si>
    <t>D79-12</t>
  </si>
  <si>
    <t>D79-13</t>
  </si>
  <si>
    <t>D79-14</t>
  </si>
  <si>
    <t>D79-15</t>
  </si>
  <si>
    <t>D79-16</t>
  </si>
  <si>
    <t>D79-17</t>
  </si>
  <si>
    <t>D80</t>
  </si>
  <si>
    <t>D80a</t>
  </si>
  <si>
    <t>D80a-1</t>
  </si>
  <si>
    <t>D80a-2</t>
  </si>
  <si>
    <t>D80a-3</t>
  </si>
  <si>
    <t>D80b</t>
  </si>
  <si>
    <t>D81</t>
  </si>
  <si>
    <t>D81-1</t>
  </si>
  <si>
    <t>D81-2</t>
  </si>
  <si>
    <t>D81-3</t>
  </si>
  <si>
    <t>D81-4</t>
  </si>
  <si>
    <t>D82</t>
  </si>
  <si>
    <t>D83</t>
  </si>
  <si>
    <t>D84</t>
  </si>
  <si>
    <t>D85</t>
  </si>
  <si>
    <t>D86</t>
  </si>
  <si>
    <t>D87</t>
  </si>
  <si>
    <t>D88</t>
  </si>
  <si>
    <t>Existenţa, structura şi conţinutul documentelor proiective (proiectul de dezvoltare, planul de acţiune al şcolii şi planul de implementare)</t>
  </si>
  <si>
    <t>Existenţa parteneriatelor cu agenţi economici</t>
  </si>
  <si>
    <t>P44</t>
  </si>
  <si>
    <t xml:space="preserve">Existenţa parteneriatelor cu reprezentanţi ai comunităţii  </t>
  </si>
  <si>
    <t>P28</t>
  </si>
  <si>
    <t>P29</t>
  </si>
  <si>
    <t>P30</t>
  </si>
  <si>
    <t>P31</t>
  </si>
  <si>
    <t>P32</t>
  </si>
  <si>
    <t>D51</t>
  </si>
  <si>
    <t>D45</t>
  </si>
  <si>
    <t>Casete de raspuns</t>
  </si>
  <si>
    <t xml:space="preserve">I. Date de identificare a unităţii de învăţământ </t>
  </si>
  <si>
    <t>D02</t>
  </si>
  <si>
    <t>D03</t>
  </si>
  <si>
    <t>Poziţionarea şcolii în localitate</t>
  </si>
  <si>
    <t>1.DA</t>
  </si>
  <si>
    <t>2.NU</t>
  </si>
  <si>
    <t>D04</t>
  </si>
  <si>
    <t>D05</t>
  </si>
  <si>
    <t>D06</t>
  </si>
  <si>
    <t>3. gimnazial</t>
  </si>
  <si>
    <t>2. primar</t>
  </si>
  <si>
    <t>D07</t>
  </si>
  <si>
    <t>1. un schimb</t>
  </si>
  <si>
    <t>2. două schimburi</t>
  </si>
  <si>
    <t>3. trei schimburi</t>
  </si>
  <si>
    <t>Unitatea coordonatoare</t>
  </si>
  <si>
    <t>Structurile subordonate</t>
  </si>
  <si>
    <t>D10</t>
  </si>
  <si>
    <t xml:space="preserve">II. Caracteristici ale mediului familial </t>
  </si>
  <si>
    <t>D11</t>
  </si>
  <si>
    <t>1. Români</t>
  </si>
  <si>
    <t>2. Maghiari</t>
  </si>
  <si>
    <t>3. Rromi</t>
  </si>
  <si>
    <t>4. Alte etnii</t>
  </si>
  <si>
    <t>Număr elevi</t>
  </si>
  <si>
    <t>1. cel puţin un părinte are studii superioare</t>
  </si>
  <si>
    <t>3. cel puţin un părinte are studii generale (8 clase absolvite)</t>
  </si>
  <si>
    <t>4. niciun părinte nu are studii generale (sub 8 clase absolvite)</t>
  </si>
  <si>
    <t>D12</t>
  </si>
  <si>
    <t>D13</t>
  </si>
  <si>
    <t xml:space="preserve">6. </t>
  </si>
  <si>
    <t xml:space="preserve">7. </t>
  </si>
  <si>
    <t>D12-1</t>
  </si>
  <si>
    <t>D12-2</t>
  </si>
  <si>
    <t>D12-3</t>
  </si>
  <si>
    <t>D13-1</t>
  </si>
  <si>
    <t>D13-2</t>
  </si>
  <si>
    <t>D13-3</t>
  </si>
  <si>
    <t>Denumire</t>
  </si>
  <si>
    <r>
      <t xml:space="preserve">Precizaţi care sunt </t>
    </r>
    <r>
      <rPr>
        <b/>
        <i/>
        <sz val="11"/>
        <color indexed="12"/>
        <rFont val="Times New Roman"/>
        <family val="1"/>
      </rPr>
      <t>nivelurile de învăţământ din unitate</t>
    </r>
    <r>
      <rPr>
        <b/>
        <sz val="11"/>
        <rFont val="Times New Roman"/>
        <family val="1"/>
      </rPr>
      <t xml:space="preserve">, menţionate </t>
    </r>
    <r>
      <rPr>
        <b/>
        <i/>
        <sz val="11"/>
        <rFont val="Times New Roman"/>
        <family val="1"/>
      </rPr>
      <t>distinct pe unitatea coordonatoare şi structuri</t>
    </r>
  </si>
  <si>
    <r>
      <t>Precizaţi</t>
    </r>
    <r>
      <rPr>
        <b/>
        <i/>
        <sz val="11"/>
        <color indexed="12"/>
        <rFont val="Times New Roman"/>
        <family val="1"/>
      </rPr>
      <t xml:space="preserve"> numărul de clase / grupe</t>
    </r>
    <r>
      <rPr>
        <b/>
        <sz val="11"/>
        <rFont val="Times New Roman"/>
        <family val="1"/>
      </rPr>
      <t xml:space="preserve">  de elevi/copii din învăţământul „cu frecvenţă - zi” / cu program normal din unitate în anul şcolar curent, </t>
    </r>
    <r>
      <rPr>
        <b/>
        <i/>
        <sz val="11"/>
        <rFont val="Times New Roman"/>
        <family val="1"/>
      </rPr>
      <t>distinct pe şcoala coordonatoare şi structuri</t>
    </r>
    <r>
      <rPr>
        <b/>
        <sz val="11"/>
        <rFont val="Times New Roman"/>
        <family val="1"/>
      </rPr>
      <t xml:space="preserve"> </t>
    </r>
  </si>
  <si>
    <r>
      <t xml:space="preserve">Numărul de schimburi în care funcţionează şcoala in </t>
    </r>
    <r>
      <rPr>
        <b/>
        <i/>
        <sz val="11"/>
        <color indexed="12"/>
        <rFont val="Times New Roman"/>
        <family val="1"/>
      </rPr>
      <t xml:space="preserve">învăţământul „cu frecvenţă - zi”, </t>
    </r>
    <r>
      <rPr>
        <b/>
        <i/>
        <sz val="11"/>
        <rFont val="Times New Roman"/>
        <family val="1"/>
      </rPr>
      <t>distinct pe şcoala coordonatoare şi structuri</t>
    </r>
    <r>
      <rPr>
        <b/>
        <sz val="11"/>
        <rFont val="Times New Roman"/>
        <family val="1"/>
      </rPr>
      <t>:</t>
    </r>
  </si>
  <si>
    <r>
      <t xml:space="preserve">Precizaţi </t>
    </r>
    <r>
      <rPr>
        <b/>
        <i/>
        <sz val="11"/>
        <color indexed="12"/>
        <rFont val="Times New Roman"/>
        <family val="1"/>
      </rPr>
      <t>numărul efectivelor şcolare (copii şi elevi)</t>
    </r>
    <r>
      <rPr>
        <b/>
        <sz val="11"/>
        <rFont val="Times New Roman"/>
        <family val="1"/>
      </rPr>
      <t xml:space="preserve"> din învăţământul cu frecvenţă de zi din unitate în anul şcolar curent, </t>
    </r>
    <r>
      <rPr>
        <b/>
        <i/>
        <sz val="11"/>
        <rFont val="Times New Roman"/>
        <family val="1"/>
      </rPr>
      <t xml:space="preserve">distinct pe şcoala coordonatoare şi structuri </t>
    </r>
  </si>
  <si>
    <r>
      <t xml:space="preserve">Limba maternă / limbi de predare în unitate </t>
    </r>
    <r>
      <rPr>
        <b/>
        <i/>
        <sz val="11"/>
        <rFont val="Times New Roman"/>
        <family val="1"/>
      </rPr>
      <t xml:space="preserve">(total coordonatoare şi structuri) </t>
    </r>
  </si>
  <si>
    <r>
      <t xml:space="preserve">Limbi străine studiate in unitate </t>
    </r>
    <r>
      <rPr>
        <b/>
        <i/>
        <sz val="11"/>
        <rFont val="Times New Roman"/>
        <family val="1"/>
      </rPr>
      <t xml:space="preserve">(total coordonatoare şi structuri) </t>
    </r>
  </si>
  <si>
    <r>
      <t xml:space="preserve">Dacă în unitate aveţi </t>
    </r>
    <r>
      <rPr>
        <b/>
        <i/>
        <sz val="11"/>
        <color indexed="12"/>
        <rFont val="Times New Roman"/>
        <family val="1"/>
      </rPr>
      <t>copii /elevi cu CES</t>
    </r>
    <r>
      <rPr>
        <b/>
        <sz val="11"/>
        <rFont val="Times New Roman"/>
        <family val="1"/>
      </rPr>
      <t>, precizaţi numărul acestora, pe niveluri de învăţământ (</t>
    </r>
    <r>
      <rPr>
        <b/>
        <i/>
        <sz val="11"/>
        <rFont val="Times New Roman"/>
        <family val="1"/>
      </rPr>
      <t>total coordonatoare şi structuri)</t>
    </r>
    <r>
      <rPr>
        <b/>
        <sz val="11"/>
        <rFont val="Times New Roman"/>
        <family val="1"/>
      </rPr>
      <t>:</t>
    </r>
  </si>
  <si>
    <r>
      <t xml:space="preserve">Dacă în unitate sunt organizate şi </t>
    </r>
    <r>
      <rPr>
        <b/>
        <i/>
        <sz val="11"/>
        <color indexed="12"/>
        <rFont val="Times New Roman"/>
        <family val="1"/>
      </rPr>
      <t xml:space="preserve">alte forme de învăţământ sau programe </t>
    </r>
    <r>
      <rPr>
        <b/>
        <sz val="11"/>
        <rFont val="Times New Roman"/>
        <family val="1"/>
      </rPr>
      <t>(</t>
    </r>
    <r>
      <rPr>
        <b/>
        <i/>
        <sz val="11"/>
        <rFont val="Times New Roman"/>
        <family val="1"/>
      </rPr>
      <t>"cu frecvenţă-seral", "cu frecvenţă redusă", "A doua şansă"</t>
    </r>
    <r>
      <rPr>
        <b/>
        <sz val="11"/>
        <rFont val="Times New Roman"/>
        <family val="1"/>
      </rPr>
      <t xml:space="preserve">), precizaţi </t>
    </r>
    <r>
      <rPr>
        <b/>
        <i/>
        <u val="single"/>
        <sz val="11"/>
        <color indexed="12"/>
        <rFont val="Times New Roman"/>
        <family val="1"/>
      </rPr>
      <t xml:space="preserve">numărul de clase şi de elevi </t>
    </r>
    <r>
      <rPr>
        <b/>
        <sz val="11"/>
        <rFont val="Times New Roman"/>
        <family val="1"/>
      </rPr>
      <t xml:space="preserve">cuprinşi în aceste forme </t>
    </r>
    <r>
      <rPr>
        <b/>
        <i/>
        <sz val="11"/>
        <rFont val="Times New Roman"/>
        <family val="1"/>
      </rPr>
      <t>(total coordonatoare şi structuri)</t>
    </r>
    <r>
      <rPr>
        <b/>
        <sz val="11"/>
        <rFont val="Times New Roman"/>
        <family val="1"/>
      </rPr>
      <t xml:space="preserve">: </t>
    </r>
  </si>
  <si>
    <t>Situaţia claselor şi a efectivelor şcolare pe filiere, profiluri si specializari (total coordonatoare şi structuri)</t>
  </si>
  <si>
    <r>
      <t xml:space="preserve">Precizaţi dacă în cadrul unităţii </t>
    </r>
    <r>
      <rPr>
        <b/>
        <i/>
        <sz val="11"/>
        <rFont val="Times New Roman"/>
        <family val="1"/>
      </rPr>
      <t xml:space="preserve">(distinct pe scoala coordonatoare şi structuri), se regăsesc următoarele situaţii: </t>
    </r>
  </si>
  <si>
    <r>
      <t xml:space="preserve">Dacă unitatea a organizat </t>
    </r>
    <r>
      <rPr>
        <b/>
        <i/>
        <sz val="11"/>
        <color indexed="12"/>
        <rFont val="Times New Roman"/>
        <family val="1"/>
      </rPr>
      <t xml:space="preserve">clasa pregatitoare </t>
    </r>
    <r>
      <rPr>
        <b/>
        <i/>
        <sz val="11"/>
        <rFont val="Times New Roman"/>
        <family val="1"/>
      </rPr>
      <t>(clasa "zero"), precizaţi numărul de clase în funcţie de locatia unde funcţoneaz</t>
    </r>
    <r>
      <rPr>
        <b/>
        <sz val="11"/>
        <rFont val="Times New Roman"/>
        <family val="1"/>
      </rPr>
      <t>ă acestea</t>
    </r>
    <r>
      <rPr>
        <b/>
        <i/>
        <sz val="11"/>
        <rFont val="Times New Roman"/>
        <family val="1"/>
      </rPr>
      <t xml:space="preserve">, pe unitate (distinct pe scoala coordonatoare şi structuri): </t>
    </r>
  </si>
  <si>
    <r>
      <t xml:space="preserve">Estimaţi </t>
    </r>
    <r>
      <rPr>
        <b/>
        <i/>
        <sz val="11"/>
        <color indexed="12"/>
        <rFont val="Times New Roman"/>
        <family val="1"/>
      </rPr>
      <t xml:space="preserve">structura etnică a elevilor </t>
    </r>
    <r>
      <rPr>
        <b/>
        <sz val="11"/>
        <rFont val="Times New Roman"/>
        <family val="1"/>
      </rPr>
      <t xml:space="preserve">din unitate </t>
    </r>
    <r>
      <rPr>
        <b/>
        <i/>
        <sz val="11"/>
        <rFont val="Times New Roman"/>
        <family val="1"/>
      </rPr>
      <t>(total coordonatoare şi structuri)</t>
    </r>
    <r>
      <rPr>
        <b/>
        <sz val="11"/>
        <rFont val="Times New Roman"/>
        <family val="1"/>
      </rPr>
      <t xml:space="preserve"> în anul şcolar curent</t>
    </r>
    <r>
      <rPr>
        <b/>
        <i/>
        <sz val="11"/>
        <color indexed="12"/>
        <rFont val="Times New Roman"/>
        <family val="1"/>
      </rPr>
      <t>,</t>
    </r>
    <r>
      <rPr>
        <b/>
        <sz val="11"/>
        <rFont val="Times New Roman"/>
        <family val="1"/>
      </rPr>
      <t xml:space="preserve"> pentru</t>
    </r>
    <r>
      <rPr>
        <b/>
        <sz val="11"/>
        <color indexed="12"/>
        <rFont val="Times New Roman"/>
        <family val="1"/>
      </rPr>
      <t xml:space="preserve"> </t>
    </r>
    <r>
      <rPr>
        <b/>
        <i/>
        <sz val="11"/>
        <color indexed="12"/>
        <rFont val="Times New Roman"/>
        <family val="1"/>
      </rPr>
      <t>învăţământul "cu frecvenţă-zi"</t>
    </r>
    <r>
      <rPr>
        <b/>
        <sz val="11"/>
        <color indexed="12"/>
        <rFont val="Times New Roman"/>
        <family val="1"/>
      </rPr>
      <t>:</t>
    </r>
  </si>
  <si>
    <r>
      <t xml:space="preserve">Estimaţi distribuţia efectivelor de elevi din </t>
    </r>
    <r>
      <rPr>
        <b/>
        <i/>
        <sz val="11"/>
        <color indexed="12"/>
        <rFont val="Times New Roman"/>
        <family val="1"/>
      </rPr>
      <t>învăţământul "cu frecvenţă-zi",</t>
    </r>
    <r>
      <rPr>
        <b/>
        <sz val="11"/>
        <rFont val="Times New Roman"/>
        <family val="1"/>
      </rPr>
      <t xml:space="preserve"> in anul şcolar curent, în funcţie de </t>
    </r>
    <r>
      <rPr>
        <b/>
        <i/>
        <sz val="11"/>
        <color indexed="12"/>
        <rFont val="Times New Roman"/>
        <family val="1"/>
      </rPr>
      <t>nivelul educaţional al familiei</t>
    </r>
    <r>
      <rPr>
        <b/>
        <sz val="11"/>
        <rFont val="Times New Roman"/>
        <family val="1"/>
      </rPr>
      <t xml:space="preserve"> </t>
    </r>
    <r>
      <rPr>
        <b/>
        <i/>
        <sz val="11"/>
        <rFont val="Times New Roman"/>
        <family val="1"/>
      </rPr>
      <t>(total coordonatoare şi structuri)</t>
    </r>
    <r>
      <rPr>
        <b/>
        <sz val="11"/>
        <rFont val="Times New Roman"/>
        <family val="1"/>
      </rPr>
      <t>:</t>
    </r>
  </si>
  <si>
    <r>
      <t xml:space="preserve">Dacă în unitate </t>
    </r>
    <r>
      <rPr>
        <b/>
        <i/>
        <sz val="11"/>
        <rFont val="Times New Roman"/>
        <family val="1"/>
      </rPr>
      <t>(total coordonatoare şi structuri)</t>
    </r>
    <r>
      <rPr>
        <b/>
        <sz val="11"/>
        <rFont val="Times New Roman"/>
        <family val="1"/>
      </rPr>
      <t>, pentru elevii de la învăţământul cu  forma „cu frecvenţă - zi” şi /</t>
    </r>
    <r>
      <rPr>
        <b/>
        <sz val="11"/>
        <color indexed="12"/>
        <rFont val="Times New Roman"/>
        <family val="1"/>
      </rPr>
      <t>sau din programul „A doua şansă”</t>
    </r>
    <r>
      <rPr>
        <b/>
        <sz val="11"/>
        <rFont val="Times New Roman"/>
        <family val="1"/>
      </rPr>
      <t xml:space="preserve"> există elevi aparţinând unor </t>
    </r>
    <r>
      <rPr>
        <b/>
        <i/>
        <u val="single"/>
        <sz val="11"/>
        <color indexed="12"/>
        <rFont val="Times New Roman"/>
        <family val="1"/>
      </rPr>
      <t>grupuri vulnerabile</t>
    </r>
    <r>
      <rPr>
        <b/>
        <i/>
        <u val="single"/>
        <sz val="11"/>
        <rFont val="Times New Roman"/>
        <family val="1"/>
      </rPr>
      <t>,</t>
    </r>
    <r>
      <rPr>
        <b/>
        <sz val="11"/>
        <rFont val="Times New Roman"/>
        <family val="1"/>
      </rPr>
      <t xml:space="preserve"> precizaţi numărul de elevi din fiecare grup vulnerabil. Completaţi în spaţiul rezervat (liniile 6, 7 şi 8 din tabelul de mai jos), dacă este cazul, cu alte situaţii din unitate, cu precizarea  caracteristicii grupului aparţinător şi a numărului de elevi:</t>
    </r>
  </si>
  <si>
    <r>
      <t>Spaţiul de învăţământ (</t>
    </r>
    <r>
      <rPr>
        <b/>
        <i/>
        <sz val="11"/>
        <rFont val="Times New Roman"/>
        <family val="1"/>
      </rPr>
      <t>numarul salilor pentru toate tipurile de unitati</t>
    </r>
    <r>
      <rPr>
        <b/>
        <sz val="11"/>
        <rFont val="Times New Roman"/>
        <family val="1"/>
      </rPr>
      <t>):</t>
    </r>
  </si>
  <si>
    <t>Numar de sali:</t>
  </si>
  <si>
    <t>Precizati daca există</t>
  </si>
  <si>
    <t>1. utilizată pt. procesul propriu</t>
  </si>
  <si>
    <t>2. închiriată altor unităţi de învăţământ</t>
  </si>
  <si>
    <t>3. închiriată pt. beneficiari externi</t>
  </si>
  <si>
    <r>
      <t>Baza sportivă / sala de sport</t>
    </r>
    <r>
      <rPr>
        <b/>
        <sz val="11"/>
        <rFont val="Times New Roman"/>
        <family val="1"/>
      </rPr>
      <t xml:space="preserve"> (bifaţi toate situaţiile scolii):</t>
    </r>
  </si>
  <si>
    <r>
      <t xml:space="preserve">daca exista, precizati </t>
    </r>
    <r>
      <rPr>
        <b/>
        <sz val="11"/>
        <color indexed="12"/>
        <rFont val="Times New Roman"/>
        <family val="1"/>
      </rPr>
      <t>modul in care este folosita</t>
    </r>
    <r>
      <rPr>
        <b/>
        <sz val="11"/>
        <rFont val="Times New Roman"/>
        <family val="1"/>
      </rPr>
      <t>:</t>
    </r>
  </si>
  <si>
    <t>D35-1</t>
  </si>
  <si>
    <t>D35-2</t>
  </si>
  <si>
    <r>
      <t xml:space="preserve">2. în </t>
    </r>
    <r>
      <rPr>
        <b/>
        <sz val="10"/>
        <color indexed="12"/>
        <rFont val="Times New Roman"/>
        <family val="1"/>
      </rPr>
      <t>spaţii cu utilizare mixtă</t>
    </r>
    <r>
      <rPr>
        <b/>
        <sz val="10"/>
        <rFont val="Times New Roman"/>
        <family val="1"/>
      </rPr>
      <t xml:space="preserve"> (in aceeasi incapere se desfasoara câte doua sau toate cele trei categorii de activitati)</t>
    </r>
  </si>
  <si>
    <r>
      <t xml:space="preserve">1. în </t>
    </r>
    <r>
      <rPr>
        <b/>
        <sz val="10"/>
        <color indexed="12"/>
        <rFont val="Times New Roman"/>
        <family val="1"/>
      </rPr>
      <t>săli distincte</t>
    </r>
    <r>
      <rPr>
        <b/>
        <sz val="10"/>
        <rFont val="Times New Roman"/>
        <family val="1"/>
      </rPr>
      <t xml:space="preserve"> pentru activitatile cu copiii (activităţi didactice / sala de mese / dormitoare)</t>
    </r>
  </si>
  <si>
    <t xml:space="preserve">III. Condiţii de acces la unitatea şcolară unde este înscris elevul </t>
  </si>
  <si>
    <t>D14</t>
  </si>
  <si>
    <t>1. sub 30 minute</t>
  </si>
  <si>
    <t>2. intre 30 si 60 minute</t>
  </si>
  <si>
    <t>3. peste 60 minute</t>
  </si>
  <si>
    <t xml:space="preserve">IV. Baza materială </t>
  </si>
  <si>
    <t>(1) Infrastructura şcolară</t>
  </si>
  <si>
    <t>1. săli de clasă</t>
  </si>
  <si>
    <t>2. laboratoare/ cabinete şcolare</t>
  </si>
  <si>
    <t>3. ateliere şcolare</t>
  </si>
  <si>
    <t>Utilizate pt. procesul propriu</t>
  </si>
  <si>
    <t>Total</t>
  </si>
  <si>
    <t>Neutilizate, în conservare</t>
  </si>
  <si>
    <t>Inchiriat altor unităţi de învăţământ</t>
  </si>
  <si>
    <t>Inchiriat pt. beneficiari externi</t>
  </si>
  <si>
    <t>1. Numărul de locuri în sala de mese</t>
  </si>
  <si>
    <t xml:space="preserve"> </t>
  </si>
  <si>
    <t xml:space="preserve">1. mobilier fix în toate sălile de clasă </t>
  </si>
  <si>
    <t>2. mobilier fix în majoritatea sălilor de clasă</t>
  </si>
  <si>
    <t>3. mobilier mobil în majoritatea sălilor de clasă</t>
  </si>
  <si>
    <t>4. mobilier mobil în toate sălile de clasă</t>
  </si>
  <si>
    <t>D18</t>
  </si>
  <si>
    <t xml:space="preserve">1. tradiţională, cu pupitre poziţionate în lungul sălii (adâncimea sălii de curs), în raport cu catedra </t>
  </si>
  <si>
    <t xml:space="preserve">2. tradiţională, cu pupitre poziţionate pe lăţimea sălii în raport cu catedra, pe mai puţine şiruri </t>
  </si>
  <si>
    <t>D19</t>
  </si>
  <si>
    <t>1.în clădire cu destinaţie de grădiniţă</t>
  </si>
  <si>
    <t>2.în aceeaşi clădire cu alte niveluri / unităţi de învăţământ</t>
  </si>
  <si>
    <t>3.în clădire cu destinaţie de locuinţă / instituţii, amenajată</t>
  </si>
  <si>
    <t>4.în spaţiu improvizat</t>
  </si>
  <si>
    <t>D20</t>
  </si>
  <si>
    <t>D21</t>
  </si>
  <si>
    <t>1. dotare suficientă</t>
  </si>
  <si>
    <t>D22</t>
  </si>
  <si>
    <t>D23</t>
  </si>
  <si>
    <t>1. Există un fond minim, care să acopere nevoile din unitate</t>
  </si>
  <si>
    <r>
      <t xml:space="preserve">Precizaţi acoperirea cu </t>
    </r>
    <r>
      <rPr>
        <b/>
        <i/>
        <sz val="11"/>
        <color indexed="12"/>
        <rFont val="Times New Roman"/>
        <family val="1"/>
      </rPr>
      <t xml:space="preserve">personal didactic auxiliar </t>
    </r>
    <r>
      <rPr>
        <b/>
        <sz val="11"/>
        <rFont val="Times New Roman"/>
        <family val="1"/>
      </rPr>
      <t>a posturilor rezultate din normativele în vigoare:</t>
    </r>
  </si>
  <si>
    <r>
      <t xml:space="preserve">Precizaţi acoperirea cu personal </t>
    </r>
    <r>
      <rPr>
        <b/>
        <i/>
        <sz val="11"/>
        <color indexed="12"/>
        <rFont val="Times New Roman"/>
        <family val="1"/>
      </rPr>
      <t xml:space="preserve">nedidactic </t>
    </r>
    <r>
      <rPr>
        <b/>
        <sz val="11"/>
        <rFont val="Times New Roman"/>
        <family val="1"/>
      </rPr>
      <t>a posturilor</t>
    </r>
    <r>
      <rPr>
        <b/>
        <i/>
        <sz val="11"/>
        <color indexed="12"/>
        <rFont val="Times New Roman"/>
        <family val="1"/>
      </rPr>
      <t xml:space="preserve"> </t>
    </r>
    <r>
      <rPr>
        <b/>
        <sz val="11"/>
        <rFont val="Times New Roman"/>
        <family val="1"/>
      </rPr>
      <t>rezultate din normativele în vigoare:</t>
    </r>
  </si>
  <si>
    <r>
      <t>Situa</t>
    </r>
    <r>
      <rPr>
        <sz val="10"/>
        <rFont val="Times New Roman"/>
        <family val="1"/>
      </rPr>
      <t>ţ</t>
    </r>
    <r>
      <rPr>
        <sz val="10"/>
        <rFont val="Times New Roman"/>
        <family val="0"/>
      </rPr>
      <t>ie final</t>
    </r>
    <r>
      <rPr>
        <sz val="10"/>
        <rFont val="Times New Roman"/>
        <family val="1"/>
      </rPr>
      <t>ă</t>
    </r>
  </si>
  <si>
    <t>Situaţie finală</t>
  </si>
  <si>
    <t>3. limba germana</t>
  </si>
  <si>
    <t>4. alte limbi</t>
  </si>
  <si>
    <t>1. limba engleza</t>
  </si>
  <si>
    <t>2. limba franceza</t>
  </si>
  <si>
    <t>D18-1</t>
  </si>
  <si>
    <t>D18-2</t>
  </si>
  <si>
    <t>D18-3</t>
  </si>
  <si>
    <t>D18-4</t>
  </si>
  <si>
    <t>D18-5</t>
  </si>
  <si>
    <t>D18-6</t>
  </si>
  <si>
    <t>D19-3</t>
  </si>
  <si>
    <t>D19-4</t>
  </si>
  <si>
    <t>D19-5</t>
  </si>
  <si>
    <t>D19-6</t>
  </si>
  <si>
    <t>D25-4</t>
  </si>
  <si>
    <t>D25-5</t>
  </si>
  <si>
    <t>D25-6</t>
  </si>
  <si>
    <t>D25-7</t>
  </si>
  <si>
    <t>D25-8</t>
  </si>
  <si>
    <t>D26-1</t>
  </si>
  <si>
    <t>D26-2</t>
  </si>
  <si>
    <t>D27-1</t>
  </si>
  <si>
    <t>D27-2</t>
  </si>
  <si>
    <t>D27-3</t>
  </si>
  <si>
    <t>D28c</t>
  </si>
  <si>
    <t>D29a</t>
  </si>
  <si>
    <t>D29b-1</t>
  </si>
  <si>
    <t>D29b-2</t>
  </si>
  <si>
    <t>D29b-3</t>
  </si>
  <si>
    <t>D30b-1</t>
  </si>
  <si>
    <t>D30b-2</t>
  </si>
  <si>
    <t>D30b-3</t>
  </si>
  <si>
    <t>D30b-4</t>
  </si>
  <si>
    <t xml:space="preserve">D30c(1) </t>
  </si>
  <si>
    <t>D53</t>
  </si>
  <si>
    <r>
      <t>1.</t>
    </r>
    <r>
      <rPr>
        <sz val="10"/>
        <rFont val="Times New Roman"/>
        <family val="1"/>
      </rPr>
      <t xml:space="preserve"> Numărul </t>
    </r>
    <r>
      <rPr>
        <b/>
        <sz val="10"/>
        <color indexed="8"/>
        <rFont val="Times New Roman"/>
        <family val="1"/>
      </rPr>
      <t>total de norme didactice</t>
    </r>
    <r>
      <rPr>
        <sz val="10"/>
        <color indexed="8"/>
        <rFont val="Times New Roman"/>
        <family val="1"/>
      </rPr>
      <t xml:space="preserve"> (pentru toate disciplinele)</t>
    </r>
  </si>
  <si>
    <t>(1) Informaţii privind  cadrele didactice din unitate</t>
  </si>
  <si>
    <t>(2) Informaţii privind  acoperirea normelor didactice</t>
  </si>
  <si>
    <t>(3) Informaţii privind personalul auxiliar si nedidactic</t>
  </si>
  <si>
    <t>(4) Informaţii privind personalul de conducere</t>
  </si>
  <si>
    <t>VIII. Ruta şcolară (destinaţia elevilor la finalizarea nivelului de studii)</t>
  </si>
  <si>
    <t>IX. Experienţe în evaluări internaţionale</t>
  </si>
  <si>
    <r>
      <t xml:space="preserve">2. dispune de </t>
    </r>
    <r>
      <rPr>
        <b/>
        <i/>
        <sz val="10"/>
        <color indexed="12"/>
        <rFont val="Times New Roman"/>
        <family val="1"/>
      </rPr>
      <t>soft educaţional pentru câteva discipline</t>
    </r>
    <r>
      <rPr>
        <b/>
        <sz val="10"/>
        <rFont val="Times New Roman"/>
        <family val="1"/>
      </rPr>
      <t xml:space="preserve"> </t>
    </r>
  </si>
  <si>
    <r>
      <t xml:space="preserve">3. </t>
    </r>
    <r>
      <rPr>
        <b/>
        <i/>
        <sz val="10"/>
        <color indexed="12"/>
        <rFont val="Times New Roman"/>
        <family val="1"/>
      </rPr>
      <t>nu există soft educaţional</t>
    </r>
    <r>
      <rPr>
        <b/>
        <sz val="10"/>
        <color indexed="8"/>
        <rFont val="Times New Roman"/>
        <family val="1"/>
      </rPr>
      <t xml:space="preserve"> la dispoziţia cadrului didactic</t>
    </r>
  </si>
  <si>
    <t>D52</t>
  </si>
  <si>
    <t>2. sub 25%</t>
  </si>
  <si>
    <t>5. peste 75%</t>
  </si>
  <si>
    <t>Clasa a VIII</t>
  </si>
  <si>
    <t>D56</t>
  </si>
  <si>
    <t>(1) Date referitoare la elevi</t>
  </si>
  <si>
    <t>(2) Date referitoare la cadrele didactice</t>
  </si>
  <si>
    <t>(3) Aspecte manageriale</t>
  </si>
  <si>
    <t>D57</t>
  </si>
  <si>
    <t>1.Cantină / sală de mese</t>
  </si>
  <si>
    <t>2.Internat / spaţii de dormit pentru copii</t>
  </si>
  <si>
    <t>D01 -nume</t>
  </si>
  <si>
    <t>D01 cod SIRUES</t>
  </si>
  <si>
    <t>Tipul unităţii, în funcţie de forma de finanţare</t>
  </si>
  <si>
    <t>1. Unitate de stat</t>
  </si>
  <si>
    <t>D08</t>
  </si>
  <si>
    <t>Tipul unităţii, în funcţie de forma de educaţie</t>
  </si>
  <si>
    <t>1. unitate de învăţământ tradiţional</t>
  </si>
  <si>
    <t xml:space="preserve">2. unitate de învăţământ alternativ </t>
  </si>
  <si>
    <t>3. unitate de învăţământ tradiţional, cu clase de învăţământ alternativ</t>
  </si>
  <si>
    <t>Responsabilităţi în reţea:</t>
  </si>
  <si>
    <t>D09</t>
  </si>
  <si>
    <t>D10-1</t>
  </si>
  <si>
    <t>D10-2</t>
  </si>
  <si>
    <t>1. antepreşcolar</t>
  </si>
  <si>
    <t>2. preşcolar</t>
  </si>
  <si>
    <t>D39c-1</t>
  </si>
  <si>
    <t>D39c-2</t>
  </si>
  <si>
    <t>D39c-3</t>
  </si>
  <si>
    <t>D39c-4</t>
  </si>
  <si>
    <t>D40c</t>
  </si>
  <si>
    <t>D40s</t>
  </si>
  <si>
    <t>D48c</t>
  </si>
  <si>
    <t>D48s</t>
  </si>
  <si>
    <t>D49s</t>
  </si>
  <si>
    <t>D49c</t>
  </si>
  <si>
    <t>D50b1-1</t>
  </si>
  <si>
    <t>D50b1-2</t>
  </si>
  <si>
    <t>D50b1-3</t>
  </si>
  <si>
    <t>D50b1-4</t>
  </si>
  <si>
    <t>D50b2-1</t>
  </si>
  <si>
    <t>D50b2-2</t>
  </si>
  <si>
    <t>D50b2-3</t>
  </si>
  <si>
    <t>D50b2-4</t>
  </si>
  <si>
    <t>D50b3-1</t>
  </si>
  <si>
    <t>D50b3-2</t>
  </si>
  <si>
    <t>D50b3-3</t>
  </si>
  <si>
    <t>D50b3-4</t>
  </si>
  <si>
    <t>D50b4-1</t>
  </si>
  <si>
    <t>D50b4-2</t>
  </si>
  <si>
    <t>D50b4-3</t>
  </si>
  <si>
    <t>D50b4-4</t>
  </si>
  <si>
    <t>D52c</t>
  </si>
  <si>
    <t>D52s</t>
  </si>
  <si>
    <t>D55b1</t>
  </si>
  <si>
    <t>D55b2</t>
  </si>
  <si>
    <t>D55b3</t>
  </si>
  <si>
    <t>D55b4</t>
  </si>
  <si>
    <t>D55b5</t>
  </si>
  <si>
    <t>D56b1</t>
  </si>
  <si>
    <t>D56b2</t>
  </si>
  <si>
    <t>D56b3</t>
  </si>
  <si>
    <t>D56b4</t>
  </si>
  <si>
    <t>D56b5</t>
  </si>
  <si>
    <t>D58G1</t>
  </si>
  <si>
    <t>D58G2</t>
  </si>
  <si>
    <t>D58G3</t>
  </si>
  <si>
    <t>D58G4</t>
  </si>
  <si>
    <t>D58G5</t>
  </si>
  <si>
    <t>D58G6</t>
  </si>
  <si>
    <t>D58L1</t>
  </si>
  <si>
    <t>D58L2</t>
  </si>
  <si>
    <t>D58L3</t>
  </si>
  <si>
    <t>D58L4</t>
  </si>
  <si>
    <t>D58L5</t>
  </si>
  <si>
    <t>D58L6</t>
  </si>
  <si>
    <t>D58Q1</t>
  </si>
  <si>
    <t>D58Q2</t>
  </si>
  <si>
    <t>D58Q3</t>
  </si>
  <si>
    <t>D58Q4</t>
  </si>
  <si>
    <t>D58Q5</t>
  </si>
  <si>
    <t>D58Q6</t>
  </si>
  <si>
    <t>D58b1</t>
  </si>
  <si>
    <t>D58b2</t>
  </si>
  <si>
    <t>D58b3</t>
  </si>
  <si>
    <t>D58b4</t>
  </si>
  <si>
    <t>D58b5</t>
  </si>
  <si>
    <t>D58b6</t>
  </si>
  <si>
    <t>D59Zi-1</t>
  </si>
  <si>
    <t>D59Zi-2</t>
  </si>
  <si>
    <t>D59Zi-3</t>
  </si>
  <si>
    <t>D59Zi-4</t>
  </si>
  <si>
    <t>D59Alt-1</t>
  </si>
  <si>
    <t>D59Alt-2</t>
  </si>
  <si>
    <t>D59Alt-3</t>
  </si>
  <si>
    <t>D59Alt-4</t>
  </si>
  <si>
    <t>D60_Ro-1</t>
  </si>
  <si>
    <t>D60_Ro-2</t>
  </si>
  <si>
    <t>D60_Ro-3</t>
  </si>
  <si>
    <t>D60_Ro-4</t>
  </si>
  <si>
    <t>D60_Ro-5</t>
  </si>
  <si>
    <t>D60_Ro-6</t>
  </si>
  <si>
    <t>D60_Mat-1</t>
  </si>
  <si>
    <t>D60_Mat-2</t>
  </si>
  <si>
    <t>D60_Mat-3</t>
  </si>
  <si>
    <t>D60_Mat-4</t>
  </si>
  <si>
    <t>D60_Mat-5</t>
  </si>
  <si>
    <t>D60_Mat-6</t>
  </si>
  <si>
    <t>D61Zi-1</t>
  </si>
  <si>
    <t>D61Zi-2</t>
  </si>
  <si>
    <t>D61Zi-3</t>
  </si>
  <si>
    <t>D61Zi-4</t>
  </si>
  <si>
    <t>D61Zi-5</t>
  </si>
  <si>
    <t>D61Alt-1</t>
  </si>
  <si>
    <t>D61Alt-2</t>
  </si>
  <si>
    <t>D61Alt-3</t>
  </si>
  <si>
    <t>D61Alt-4</t>
  </si>
  <si>
    <t>D61Alt-5</t>
  </si>
  <si>
    <t>D62P-1</t>
  </si>
  <si>
    <t>D62P-2</t>
  </si>
  <si>
    <t>D62P-3</t>
  </si>
  <si>
    <t>D62P-4</t>
  </si>
  <si>
    <t>D62P-5</t>
  </si>
  <si>
    <t>D62I-1</t>
  </si>
  <si>
    <t>D62I-2</t>
  </si>
  <si>
    <t>D62I-3</t>
  </si>
  <si>
    <t>D62I-4</t>
  </si>
  <si>
    <t>D62I-5</t>
  </si>
  <si>
    <t>D63Z-01</t>
  </si>
  <si>
    <t>D63Z-02</t>
  </si>
  <si>
    <t>D63Z-03</t>
  </si>
  <si>
    <t>D63Z-04</t>
  </si>
  <si>
    <t>D63Z-05</t>
  </si>
  <si>
    <t>D63Z-06</t>
  </si>
  <si>
    <t>D63Z-07</t>
  </si>
  <si>
    <t>D63Z-08</t>
  </si>
  <si>
    <t>D63Z-09</t>
  </si>
  <si>
    <t>D63Z-10</t>
  </si>
  <si>
    <t>D63Z-11</t>
  </si>
  <si>
    <t>D63Z-12</t>
  </si>
  <si>
    <t>D63Z-13</t>
  </si>
  <si>
    <t>D63Z-14</t>
  </si>
  <si>
    <t>D63Z-15</t>
  </si>
  <si>
    <t>D63Z-16</t>
  </si>
  <si>
    <t>D63A-01</t>
  </si>
  <si>
    <t>D63A-02</t>
  </si>
  <si>
    <t>D63A-03</t>
  </si>
  <si>
    <t>D63A-04</t>
  </si>
  <si>
    <t>D63A-05</t>
  </si>
  <si>
    <t>D63A-06</t>
  </si>
  <si>
    <t>D63A-07</t>
  </si>
  <si>
    <t>D63A-08</t>
  </si>
  <si>
    <t>D63A-09</t>
  </si>
  <si>
    <t>D63A-10</t>
  </si>
  <si>
    <t>D63A-11</t>
  </si>
  <si>
    <t>D63A-12</t>
  </si>
  <si>
    <t>D63A-13</t>
  </si>
  <si>
    <t>D63A-14</t>
  </si>
  <si>
    <t>D63A-15</t>
  </si>
  <si>
    <t>D63A-16</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</si>
  <si>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</si>
  <si>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</si>
  <si>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</si>
  <si>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</si>
  <si>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</si>
  <si>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</si>
  <si>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</si>
  <si>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</si>
  <si>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</si>
  <si>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</si>
  <si>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</si>
  <si>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</si>
  <si>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</si>
  <si>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</si>
  <si>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</si>
  <si>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</si>
  <si>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</si>
  <si>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</si>
  <si>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</si>
  <si>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</si>
  <si>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</si>
  <si>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</si>
  <si>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</si>
  <si>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</si>
  <si>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</si>
  <si>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</si>
  <si>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</si>
  <si>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</si>
  <si>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</si>
  <si>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</si>
  <si>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</si>
  <si>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</si>
  <si>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</si>
  <si>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</si>
  <si>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</si>
  <si>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</si>
  <si>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</si>
  <si>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</si>
  <si>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E40</t>
  </si>
  <si>
    <t>E41</t>
  </si>
  <si>
    <t>E42</t>
  </si>
  <si>
    <t>E43</t>
  </si>
  <si>
    <t>D65c-1</t>
  </si>
  <si>
    <t>D65c-2</t>
  </si>
  <si>
    <t>D65c-3</t>
  </si>
  <si>
    <t>D65c-4</t>
  </si>
  <si>
    <t>D65e-1</t>
  </si>
  <si>
    <t>D65e-2</t>
  </si>
  <si>
    <t>D65e-3</t>
  </si>
  <si>
    <t>D65e-4</t>
  </si>
  <si>
    <t>D15</t>
  </si>
  <si>
    <t>D16</t>
  </si>
  <si>
    <t>Numar mediu de ani de studiu</t>
  </si>
  <si>
    <t>Timp mediu</t>
  </si>
  <si>
    <r>
      <t>3</t>
    </r>
    <r>
      <rPr>
        <sz val="10"/>
        <rFont val="Times New Roman"/>
        <family val="0"/>
      </rPr>
      <t>. Deloc (nu exista personal de specialitate)</t>
    </r>
  </si>
  <si>
    <r>
      <t>4</t>
    </r>
    <r>
      <rPr>
        <sz val="10"/>
        <rFont val="Times New Roman"/>
        <family val="0"/>
      </rPr>
      <t>. Nu este cazul pentru unitatea evaluata</t>
    </r>
  </si>
  <si>
    <r>
      <t xml:space="preserve">1. </t>
    </r>
    <r>
      <rPr>
        <sz val="10"/>
        <rFont val="Times New Roman"/>
        <family val="1"/>
      </rPr>
      <t xml:space="preserve">număr de directori </t>
    </r>
    <r>
      <rPr>
        <b/>
        <sz val="10"/>
        <rFont val="Times New Roman"/>
        <family val="1"/>
      </rPr>
      <t>conform normativelor</t>
    </r>
  </si>
  <si>
    <r>
      <t xml:space="preserve">2. </t>
    </r>
    <r>
      <rPr>
        <sz val="10"/>
        <rFont val="Times New Roman"/>
        <family val="1"/>
      </rPr>
      <t>număr de directori</t>
    </r>
    <r>
      <rPr>
        <b/>
        <sz val="10"/>
        <rFont val="Times New Roman"/>
        <family val="1"/>
      </rPr>
      <t xml:space="preserve"> existent în unitate</t>
    </r>
  </si>
  <si>
    <t>Director</t>
  </si>
  <si>
    <t>Director adjunct</t>
  </si>
  <si>
    <t>1.  Limba română</t>
  </si>
  <si>
    <t>2.  Limbi moderne</t>
  </si>
  <si>
    <t>3.  Limba latină</t>
  </si>
  <si>
    <t>4.  Matematica</t>
  </si>
  <si>
    <t>5.  Fizica</t>
  </si>
  <si>
    <t>6.  Chimie</t>
  </si>
  <si>
    <t>7.  Biologie, şt.naturii</t>
  </si>
  <si>
    <t>8.  Geografie</t>
  </si>
  <si>
    <t>9.  Istorie</t>
  </si>
  <si>
    <t>10. Cultură civică</t>
  </si>
  <si>
    <t>Evaluare interna</t>
  </si>
  <si>
    <t>D59Zi-5</t>
  </si>
  <si>
    <t>D59Alt-5</t>
  </si>
  <si>
    <t>1. Numărul de copii care au terminat nivelul antepreşcolar în anul şcolar precedent</t>
  </si>
  <si>
    <t>3. Numărul de copii care au terminat nivelul preşcolar în anul şcolar precedent</t>
  </si>
  <si>
    <t>5. Numărul elevilor care au absolvit clasa a IV-a în anul şcolar precedent</t>
  </si>
  <si>
    <t>7. Numărul elevilor care au absolvit clasa a VIII-a în anul şcolar precedent</t>
  </si>
  <si>
    <t>D39s-3</t>
  </si>
  <si>
    <t>D39s-4</t>
  </si>
  <si>
    <t>(1) Flux şcolar</t>
  </si>
  <si>
    <t>1. preşcolar</t>
  </si>
  <si>
    <t>Completati varianta / variantele potrivite situaţiei Dvs.</t>
  </si>
  <si>
    <t>Total niveluri şcoala</t>
  </si>
  <si>
    <t>Nr. mediu de ore pe CD</t>
  </si>
  <si>
    <t>Situaţia la final de an, inaintea examenului de corigenţă</t>
  </si>
  <si>
    <t>Clasa a XII/XIII</t>
  </si>
  <si>
    <r>
      <t xml:space="preserve">Estimaţi ponderea absolventilor claselor terminale (VIII si/sau XII) care au beneficiat de </t>
    </r>
    <r>
      <rPr>
        <b/>
        <i/>
        <sz val="11"/>
        <color indexed="12"/>
        <rFont val="Times New Roman"/>
        <family val="1"/>
      </rPr>
      <t>consiliere / orientare şcolara si profesionala / asistenta psihopedagogica</t>
    </r>
    <r>
      <rPr>
        <b/>
        <sz val="11"/>
        <rFont val="Times New Roman"/>
        <family val="1"/>
      </rPr>
      <t xml:space="preserve"> pe parcursul celor patru ani de studiu, in vederea profesionalizării şi/sau a continuarii educatiei in ciclul urmator</t>
    </r>
  </si>
  <si>
    <r>
      <t xml:space="preserve">In ce priveste diversificarea ofertei educationale a unitatii, prin </t>
    </r>
    <r>
      <rPr>
        <b/>
        <i/>
        <sz val="11"/>
        <color indexed="12"/>
        <rFont val="Times New Roman"/>
        <family val="1"/>
      </rPr>
      <t>organizarea de grupe / clase de învăţământ alternativ</t>
    </r>
    <r>
      <rPr>
        <b/>
        <sz val="11"/>
        <rFont val="Times New Roman"/>
        <family val="1"/>
      </rPr>
      <t>, precizati numarul acestora, pe niveluri, precum si numarul de copii / elevi cuprinsi in alternativa educationala respectiva</t>
    </r>
  </si>
  <si>
    <t>D45-5</t>
  </si>
  <si>
    <t>1. limba română</t>
  </si>
  <si>
    <t>2. limba maghiară</t>
  </si>
  <si>
    <t>D20-1</t>
  </si>
  <si>
    <t>D20-2</t>
  </si>
  <si>
    <r>
      <t xml:space="preserve">1. în </t>
    </r>
    <r>
      <rPr>
        <b/>
        <i/>
        <sz val="10"/>
        <color indexed="12"/>
        <rFont val="Times New Roman"/>
        <family val="1"/>
      </rPr>
      <t>grădiniţă</t>
    </r>
    <r>
      <rPr>
        <b/>
        <sz val="10"/>
        <rFont val="Times New Roman"/>
        <family val="1"/>
      </rPr>
      <t xml:space="preserve"> activitatea cu copiii este organizată pe grupe eterogene din punctul de vedere al vârstei copiilor</t>
    </r>
  </si>
  <si>
    <t>În grădiniţă</t>
  </si>
  <si>
    <t>În şcoală</t>
  </si>
  <si>
    <t>număr copii</t>
  </si>
  <si>
    <t>număr elevi</t>
  </si>
  <si>
    <t>Total grădiniţă</t>
  </si>
  <si>
    <r>
      <t xml:space="preserve">3. </t>
    </r>
    <r>
      <rPr>
        <sz val="10"/>
        <rFont val="Times New Roman"/>
        <family val="1"/>
      </rPr>
      <t>doar</t>
    </r>
    <r>
      <rPr>
        <b/>
        <sz val="10"/>
        <rFont val="Times New Roman"/>
        <family val="1"/>
      </rPr>
      <t xml:space="preserve"> </t>
    </r>
    <r>
      <rPr>
        <sz val="10"/>
        <rFont val="Times New Roman"/>
        <family val="1"/>
      </rPr>
      <t>in c</t>
    </r>
    <r>
      <rPr>
        <sz val="10"/>
        <rFont val="Times New Roman"/>
        <family val="1"/>
      </rPr>
      <t>â</t>
    </r>
    <r>
      <rPr>
        <sz val="10"/>
        <rFont val="Times New Roman"/>
        <family val="1"/>
      </rPr>
      <t>teva struct</t>
    </r>
  </si>
  <si>
    <r>
      <t xml:space="preserve">1. Numărul de copii din învăţământul </t>
    </r>
    <r>
      <rPr>
        <b/>
        <sz val="10"/>
        <rFont val="Times New Roman"/>
        <family val="1"/>
      </rPr>
      <t>antepreşcolar</t>
    </r>
  </si>
  <si>
    <r>
      <t xml:space="preserve">2  Numărul de copii din învăţământul </t>
    </r>
    <r>
      <rPr>
        <b/>
        <sz val="10"/>
        <rFont val="Times New Roman"/>
        <family val="1"/>
      </rPr>
      <t>preşcolar</t>
    </r>
  </si>
  <si>
    <t>Sit.sc.neînch.</t>
  </si>
  <si>
    <r>
      <t xml:space="preserve">Informatii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</si>
  <si>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t xml:space="preserve">Grădiniţa funcţionează: </t>
  </si>
  <si>
    <t>D31</t>
  </si>
  <si>
    <t>D30ac1(cl)</t>
  </si>
  <si>
    <t>D30ac2(cl)</t>
  </si>
  <si>
    <t>D30ac3(cl)</t>
  </si>
  <si>
    <t>D30as1(cl)</t>
  </si>
  <si>
    <t>D30as2(cl)</t>
  </si>
  <si>
    <t>D30as3(cl)</t>
  </si>
  <si>
    <t>D30ac1(lb)</t>
  </si>
  <si>
    <t>D30ac2(lb)</t>
  </si>
  <si>
    <t>D30ac3(lb)</t>
  </si>
  <si>
    <t>D30as1(lb)</t>
  </si>
  <si>
    <t>D30as2(lb)</t>
  </si>
  <si>
    <t>D30as3(lb)</t>
  </si>
  <si>
    <t>D30ac1(at)</t>
  </si>
  <si>
    <t>D30ac2(at)</t>
  </si>
  <si>
    <t>D30ac3(at)</t>
  </si>
  <si>
    <t>D30as1(at)</t>
  </si>
  <si>
    <t>D30as2(at)</t>
  </si>
  <si>
    <t>D30as3(at)</t>
  </si>
  <si>
    <t>D55a1-A</t>
  </si>
  <si>
    <t>D55a2-A</t>
  </si>
  <si>
    <t>D55a3-A</t>
  </si>
  <si>
    <t>D55a4-A</t>
  </si>
  <si>
    <t>D55a5-A</t>
  </si>
  <si>
    <t>D55a1-K</t>
  </si>
  <si>
    <t>D55a2-K</t>
  </si>
  <si>
    <t>D55a3-K</t>
  </si>
  <si>
    <t>D55a5-K</t>
  </si>
  <si>
    <t>D55a1-P</t>
  </si>
  <si>
    <t>D55a2-P</t>
  </si>
  <si>
    <t>D55a3-P</t>
  </si>
  <si>
    <t>D55a4-P</t>
  </si>
  <si>
    <t>D55a5-P</t>
  </si>
  <si>
    <t>D55a1-G</t>
  </si>
  <si>
    <t>D55a2-G</t>
  </si>
  <si>
    <t>D55a3-G</t>
  </si>
  <si>
    <t>D55a4-G</t>
  </si>
  <si>
    <t>D55a5-G</t>
  </si>
  <si>
    <t>D55a1-L</t>
  </si>
  <si>
    <t>D55a2-L</t>
  </si>
  <si>
    <t>D55a3-L</t>
  </si>
  <si>
    <t>D55a4-L</t>
  </si>
  <si>
    <t>D55a1-Q</t>
  </si>
  <si>
    <t>D55a2-Q</t>
  </si>
  <si>
    <t>D55a3-Q</t>
  </si>
  <si>
    <t>D55a4-Q</t>
  </si>
  <si>
    <t>D55a5-Q</t>
  </si>
  <si>
    <t>D56a1-Q</t>
  </si>
  <si>
    <t>D56a2-Q</t>
  </si>
  <si>
    <t>D56a3-Q</t>
  </si>
  <si>
    <t>D56a4-Q</t>
  </si>
  <si>
    <t>D56a5-Q</t>
  </si>
  <si>
    <t>D56a1-P</t>
  </si>
  <si>
    <t>D56a2-P</t>
  </si>
  <si>
    <t>D56a3-P</t>
  </si>
  <si>
    <t>D56a4-P</t>
  </si>
  <si>
    <t>D56a5-P</t>
  </si>
  <si>
    <t>D56a1-G</t>
  </si>
  <si>
    <t>D56a2-G</t>
  </si>
  <si>
    <t>D56a3-G</t>
  </si>
  <si>
    <t>D56a4-G</t>
  </si>
  <si>
    <t>D56a5-G</t>
  </si>
  <si>
    <t>D56a1-Li</t>
  </si>
  <si>
    <t>D56a3-Li</t>
  </si>
  <si>
    <t>D56a4-Li</t>
  </si>
  <si>
    <t>D56a5-Li</t>
  </si>
  <si>
    <t>D56a1-L</t>
  </si>
  <si>
    <t>D56a2-L</t>
  </si>
  <si>
    <t>D56a3-L</t>
  </si>
  <si>
    <t>D56a4-L</t>
  </si>
  <si>
    <t>D56a5-L</t>
  </si>
  <si>
    <t>D57P1-LRO</t>
  </si>
  <si>
    <t>D57P2-LRO</t>
  </si>
  <si>
    <t>D57P3-LRO</t>
  </si>
  <si>
    <t>D57P4-LRO</t>
  </si>
  <si>
    <t>D57P1-Mat</t>
  </si>
  <si>
    <t>D57P2-Mat</t>
  </si>
  <si>
    <t>D57P3-Mat</t>
  </si>
  <si>
    <t>D57P4-Mat</t>
  </si>
  <si>
    <t>D60_Mt-1</t>
  </si>
  <si>
    <t>D60_Mt-2</t>
  </si>
  <si>
    <t>D60_Mt-3</t>
  </si>
  <si>
    <t>D60_Mt-4</t>
  </si>
  <si>
    <t>D60_Mt-5</t>
  </si>
  <si>
    <t>D60_Mt-6</t>
  </si>
  <si>
    <t>D62I-6</t>
  </si>
  <si>
    <t>D62P-6</t>
  </si>
  <si>
    <t>D66-8</t>
  </si>
  <si>
    <t>D66-12</t>
  </si>
  <si>
    <t>6. Învăţământ postliceal (certificare de nivel 3+) - alte forme</t>
  </si>
  <si>
    <r>
      <t xml:space="preserve">2  Programul „A doua şansă” - învăţământ </t>
    </r>
    <r>
      <rPr>
        <b/>
        <sz val="10.5"/>
        <rFont val="Times New Roman"/>
        <family val="1"/>
      </rPr>
      <t>secundar inferior</t>
    </r>
  </si>
  <si>
    <r>
      <t xml:space="preserve">3. Cu frecventa - seral: </t>
    </r>
    <r>
      <rPr>
        <b/>
        <sz val="10.5"/>
        <rFont val="Times New Roman"/>
        <family val="1"/>
      </rPr>
      <t xml:space="preserve"> </t>
    </r>
    <r>
      <rPr>
        <sz val="10.5"/>
        <rFont val="Times New Roman"/>
        <family val="1"/>
      </rPr>
      <t xml:space="preserve">învăţământ </t>
    </r>
    <r>
      <rPr>
        <b/>
        <sz val="10.5"/>
        <rFont val="Times New Roman"/>
        <family val="1"/>
      </rPr>
      <t>liceal</t>
    </r>
    <r>
      <rPr>
        <sz val="10.5"/>
        <rFont val="Times New Roman"/>
        <family val="1"/>
      </rPr>
      <t xml:space="preserve"> </t>
    </r>
  </si>
  <si>
    <r>
      <t>4. Cu frecventa - seral: -</t>
    </r>
    <r>
      <rPr>
        <b/>
        <sz val="10.5"/>
        <rFont val="Times New Roman"/>
        <family val="1"/>
      </rPr>
      <t xml:space="preserve"> </t>
    </r>
    <r>
      <rPr>
        <sz val="10.5"/>
        <rFont val="Times New Roman"/>
        <family val="1"/>
      </rPr>
      <t>învăţământ</t>
    </r>
    <r>
      <rPr>
        <b/>
        <sz val="10.5"/>
        <rFont val="Times New Roman"/>
        <family val="1"/>
      </rPr>
      <t xml:space="preserve"> postliceal</t>
    </r>
    <r>
      <rPr>
        <sz val="10.5"/>
        <rFont val="Times New Roman"/>
        <family val="1"/>
      </rPr>
      <t xml:space="preserve"> </t>
    </r>
  </si>
  <si>
    <r>
      <t xml:space="preserve">5. Cu frecvenţă redusă -  învăţământ </t>
    </r>
    <r>
      <rPr>
        <b/>
        <sz val="10.5"/>
        <rFont val="Times New Roman"/>
        <family val="1"/>
      </rPr>
      <t>primar</t>
    </r>
  </si>
  <si>
    <r>
      <t xml:space="preserve">6. Cu frecvenţă redusă -  învăţământ </t>
    </r>
    <r>
      <rPr>
        <b/>
        <sz val="10.5"/>
        <rFont val="Times New Roman"/>
        <family val="1"/>
      </rPr>
      <t>gimnazial</t>
    </r>
  </si>
  <si>
    <r>
      <t xml:space="preserve">7. Cu frecvenţă redusă -  învăţământ </t>
    </r>
    <r>
      <rPr>
        <b/>
        <sz val="10.5"/>
        <rFont val="Times New Roman"/>
        <family val="1"/>
      </rPr>
      <t>liceal ciclul inferior</t>
    </r>
  </si>
  <si>
    <r>
      <t xml:space="preserve">8. Cu frecvenţă redusă -  învăţământ </t>
    </r>
    <r>
      <rPr>
        <b/>
        <sz val="10.5"/>
        <rFont val="Times New Roman"/>
        <family val="1"/>
      </rPr>
      <t>liceal ciclul superior</t>
    </r>
  </si>
  <si>
    <t>D20-7</t>
  </si>
  <si>
    <t>D20-8</t>
  </si>
  <si>
    <t>2. cel puţin un părinte are studii medii (liceu absolvit, cu sau fără bacalaureat)</t>
  </si>
  <si>
    <t>Asigurarea serviciilor medicale pentru elevi</t>
  </si>
  <si>
    <t>Asigurarea securităţii tuturor celor implicaţi în activitatea şcolară, în timpul desfăşurării programului</t>
  </si>
  <si>
    <t>Asigurarea serviciilor de orientare şi consiliere pentru elevi.</t>
  </si>
  <si>
    <t>Calificativ acordat</t>
  </si>
  <si>
    <t>Evaluare externa</t>
  </si>
  <si>
    <t>A02 Baza materială</t>
  </si>
  <si>
    <t>P09</t>
  </si>
  <si>
    <t>P10</t>
  </si>
  <si>
    <t>P11</t>
  </si>
  <si>
    <t>P12</t>
  </si>
  <si>
    <t>P13</t>
  </si>
  <si>
    <t>P14</t>
  </si>
  <si>
    <t>P15</t>
  </si>
  <si>
    <t>P16</t>
  </si>
  <si>
    <t>P17</t>
  </si>
  <si>
    <t>P18</t>
  </si>
  <si>
    <t>P19</t>
  </si>
  <si>
    <t>P20</t>
  </si>
  <si>
    <t>P21</t>
  </si>
  <si>
    <t>Existenţa şi caracteristicile spaţiilor şcolare</t>
  </si>
  <si>
    <t>Dotarea spaţiilor şcolare</t>
  </si>
  <si>
    <t>Accesibilitatea spaţiilor şcolare</t>
  </si>
  <si>
    <t xml:space="preserve">Utilizarea spaţiilor şcolare </t>
  </si>
  <si>
    <t xml:space="preserve">Existenţa, caracteristicile şi funcţionalitatea spaţiilor administrative </t>
  </si>
  <si>
    <t>Existenţa, caracteristicile şi funcţionalitatea spaţiilor auxiliare</t>
  </si>
  <si>
    <t>Accesibilitatea spaţiilor auxiliare</t>
  </si>
  <si>
    <t>Daca "Da", precizati :</t>
  </si>
  <si>
    <t>1. Asigurarea asistenţei cu medic şcolar</t>
  </si>
  <si>
    <t>2. Asigurarea asistenţei cu cadre medii sanitare</t>
  </si>
  <si>
    <t>D31c</t>
  </si>
  <si>
    <t>D31b2-1</t>
  </si>
  <si>
    <t>D31b2-2</t>
  </si>
  <si>
    <r>
      <t xml:space="preserve">Servicii medicale: unitatea dispune de </t>
    </r>
    <r>
      <rPr>
        <b/>
        <i/>
        <sz val="11"/>
        <color indexed="12"/>
        <rFont val="Times New Roman"/>
        <family val="1"/>
      </rPr>
      <t>cabinet medical</t>
    </r>
  </si>
  <si>
    <r>
      <t xml:space="preserve">Cabinet de </t>
    </r>
    <r>
      <rPr>
        <b/>
        <i/>
        <sz val="11"/>
        <color indexed="12"/>
        <rFont val="Times New Roman"/>
        <family val="1"/>
      </rPr>
      <t xml:space="preserve">asistenţă psihopedagogică </t>
    </r>
  </si>
  <si>
    <r>
      <t xml:space="preserve">Unitatea dispune de următoarele </t>
    </r>
    <r>
      <rPr>
        <b/>
        <i/>
        <sz val="11"/>
        <color indexed="12"/>
        <rFont val="Times New Roman"/>
        <family val="1"/>
      </rPr>
      <t>servicii de masă şi/sau cazare</t>
    </r>
    <r>
      <rPr>
        <b/>
        <sz val="11"/>
        <rFont val="Times New Roman"/>
        <family val="1"/>
      </rPr>
      <t>:</t>
    </r>
  </si>
  <si>
    <t>1. Cu normă intreagă</t>
  </si>
  <si>
    <t>2. Cu norma parţială</t>
  </si>
  <si>
    <r>
      <t xml:space="preserve">Dacă "Da", precizaţi  încadrarea şcolii cu specialist </t>
    </r>
    <r>
      <rPr>
        <b/>
        <i/>
        <sz val="10"/>
        <rFont val="Times New Roman"/>
        <family val="1"/>
      </rPr>
      <t>(psiholog/ profesor defectolog/ logoped/ consilier etc)</t>
    </r>
    <r>
      <rPr>
        <b/>
        <sz val="10.5"/>
        <rFont val="Times New Roman"/>
        <family val="1"/>
      </rPr>
      <t>:</t>
    </r>
  </si>
  <si>
    <t>2. Numărul de copii care au finalizat nivelul antepreşcolar şi s-au înscris la gradiniţă</t>
  </si>
  <si>
    <r>
      <t xml:space="preserve">Şcoala Dvs. a participat, </t>
    </r>
    <r>
      <rPr>
        <sz val="10.5"/>
        <rFont val="Times New Roman"/>
        <family val="1"/>
      </rPr>
      <t>prin elevi de vârsta corespunzătoare,</t>
    </r>
    <r>
      <rPr>
        <b/>
        <sz val="10.5"/>
        <rFont val="Times New Roman"/>
        <family val="1"/>
      </rPr>
      <t xml:space="preserve"> la evaluări în cadrul </t>
    </r>
    <r>
      <rPr>
        <b/>
        <i/>
        <sz val="10"/>
        <rFont val="Times New Roman"/>
        <family val="1"/>
      </rPr>
      <t>(încercuiţi toate variantele de răspuns care vă reprezintă)</t>
    </r>
    <r>
      <rPr>
        <b/>
        <sz val="10.5"/>
        <rFont val="Times New Roman"/>
        <family val="1"/>
      </rPr>
      <t>::</t>
    </r>
  </si>
  <si>
    <t>Optimizarea accesului la resursele educaţionale</t>
  </si>
  <si>
    <t>C07 Transparenţa informaţiilor de interes public cu privire la programele de studii şi, după caz, certificatele, diplomele şi calificările oferite</t>
  </si>
  <si>
    <t>P42</t>
  </si>
  <si>
    <t>Asigurarea accesului  la oferta educaţională a şcolii</t>
  </si>
  <si>
    <t>C08 Funcţionalitatea structurilor de asigurare a calităţii educaţiei, conform legii</t>
  </si>
  <si>
    <t>P43</t>
  </si>
  <si>
    <t>Constituirea si funcţionarea structurilor responsabile cu evaluarea internă a calităţii</t>
  </si>
  <si>
    <t>mii RON</t>
  </si>
  <si>
    <t xml:space="preserve">Utilizarea spaţiilor auxiliare </t>
  </si>
  <si>
    <t>Dotarea cu mijloacele de învăţământ şi cu auxiliare curriculare</t>
  </si>
  <si>
    <t>Existenţa şi dezvoltarea fondului bibliotecii şcolare/ centrului de informare şi documentare</t>
  </si>
  <si>
    <t>3.Semiinternat şi / sau activitate „before school” / „after school”</t>
  </si>
  <si>
    <t>Daca "Da", precizati condiţiile de masă şi cazare</t>
  </si>
  <si>
    <t>Număr cadre didactice</t>
  </si>
  <si>
    <r>
      <t xml:space="preserve">1. </t>
    </r>
    <r>
      <rPr>
        <sz val="10"/>
        <rFont val="Times New Roman"/>
        <family val="1"/>
      </rPr>
      <t>Număr cadre didactice</t>
    </r>
    <r>
      <rPr>
        <b/>
        <sz val="10"/>
        <rFont val="Times New Roman"/>
        <family val="1"/>
      </rPr>
      <t xml:space="preserve"> cu doctorat</t>
    </r>
  </si>
  <si>
    <r>
      <t xml:space="preserve">2. </t>
    </r>
    <r>
      <rPr>
        <sz val="10"/>
        <rFont val="Times New Roman"/>
        <family val="1"/>
      </rPr>
      <t>Număr cadre didactice cu</t>
    </r>
    <r>
      <rPr>
        <b/>
        <sz val="10"/>
        <rFont val="Times New Roman"/>
        <family val="1"/>
      </rPr>
      <t xml:space="preserve"> gradul I</t>
    </r>
  </si>
  <si>
    <r>
      <t xml:space="preserve">3. </t>
    </r>
    <r>
      <rPr>
        <sz val="10"/>
        <rFont val="Times New Roman"/>
        <family val="1"/>
      </rPr>
      <t>Număr cadre didactice cu</t>
    </r>
    <r>
      <rPr>
        <b/>
        <sz val="10"/>
        <rFont val="Times New Roman"/>
        <family val="1"/>
      </rPr>
      <t xml:space="preserve"> gradul II</t>
    </r>
  </si>
  <si>
    <r>
      <t>4.</t>
    </r>
    <r>
      <rPr>
        <sz val="10"/>
        <rFont val="Times New Roman"/>
        <family val="1"/>
      </rPr>
      <t xml:space="preserve"> Număr cadre didactice</t>
    </r>
    <r>
      <rPr>
        <b/>
        <sz val="10"/>
        <rFont val="Times New Roman"/>
        <family val="1"/>
      </rPr>
      <t xml:space="preserve"> cu definitivat</t>
    </r>
  </si>
  <si>
    <r>
      <t xml:space="preserve">5. </t>
    </r>
    <r>
      <rPr>
        <sz val="10"/>
        <rFont val="Times New Roman"/>
        <family val="1"/>
      </rPr>
      <t>Număr cadre didactice</t>
    </r>
    <r>
      <rPr>
        <b/>
        <sz val="10"/>
        <rFont val="Times New Roman"/>
        <family val="1"/>
      </rPr>
      <t xml:space="preserve"> fără definitivat</t>
    </r>
  </si>
  <si>
    <r>
      <t xml:space="preserve">6. </t>
    </r>
    <r>
      <rPr>
        <sz val="10"/>
        <rFont val="Times New Roman"/>
        <family val="1"/>
      </rPr>
      <t xml:space="preserve">Număr personal didactic </t>
    </r>
    <r>
      <rPr>
        <b/>
        <sz val="10"/>
        <rFont val="Times New Roman"/>
        <family val="1"/>
      </rPr>
      <t>necalificat</t>
    </r>
  </si>
  <si>
    <t>D44-3</t>
  </si>
  <si>
    <t>D44-4</t>
  </si>
  <si>
    <t>D44-5</t>
  </si>
  <si>
    <t>D44-6</t>
  </si>
  <si>
    <r>
      <t xml:space="preserve">2. </t>
    </r>
    <r>
      <rPr>
        <sz val="10"/>
        <rFont val="Times New Roman"/>
        <family val="1"/>
      </rPr>
      <t xml:space="preserve">Numărul de cadre didactice </t>
    </r>
    <r>
      <rPr>
        <b/>
        <sz val="10"/>
        <rFont val="Times New Roman"/>
        <family val="1"/>
      </rPr>
      <t>calificate</t>
    </r>
  </si>
  <si>
    <r>
      <t xml:space="preserve">3. </t>
    </r>
    <r>
      <rPr>
        <sz val="10"/>
        <rFont val="Times New Roman"/>
        <family val="1"/>
      </rPr>
      <t xml:space="preserve">Numărul de cadre didactice care </t>
    </r>
    <r>
      <rPr>
        <b/>
        <sz val="10"/>
        <rFont val="Times New Roman"/>
        <family val="1"/>
      </rPr>
      <t xml:space="preserve">domiciliază în altă localitate </t>
    </r>
    <r>
      <rPr>
        <sz val="10"/>
        <rFont val="Times New Roman"/>
        <family val="1"/>
      </rPr>
      <t>decât şcoala în care predau</t>
    </r>
    <r>
      <rPr>
        <b/>
        <sz val="10"/>
        <rFont val="Times New Roman"/>
        <family val="1"/>
      </rPr>
      <t xml:space="preserve"> (navetişti)</t>
    </r>
  </si>
  <si>
    <t>1. sub normative</t>
  </si>
  <si>
    <t>2. la nivelul normativelor</t>
  </si>
  <si>
    <t>D54a-1</t>
  </si>
  <si>
    <t>D54a-2</t>
  </si>
  <si>
    <t>D54b-1</t>
  </si>
  <si>
    <t>D54b-2</t>
  </si>
  <si>
    <t xml:space="preserve">D01 </t>
  </si>
  <si>
    <t xml:space="preserve">Denumirea unităţii </t>
  </si>
  <si>
    <t>Cod SIRUES</t>
  </si>
  <si>
    <t>Numar locuri</t>
  </si>
  <si>
    <t>Inchiriat altor unităţi de învăţăm.</t>
  </si>
  <si>
    <t>1. Curent electric</t>
  </si>
  <si>
    <t>2. Apă curentă:</t>
  </si>
  <si>
    <t>3. Telefon:</t>
  </si>
  <si>
    <t>Sc.coordonatoare</t>
  </si>
  <si>
    <r>
      <t xml:space="preserve">1. </t>
    </r>
    <r>
      <rPr>
        <sz val="10"/>
        <rFont val="Times New Roman"/>
        <family val="1"/>
      </rPr>
      <t>in toate struct.</t>
    </r>
  </si>
  <si>
    <t>1.Mobilierul este adaptat vârstei copilului:</t>
  </si>
  <si>
    <t xml:space="preserve">2.Instalaţiile sanitare sunt adaptate vârstei copiilor (dimensiune, amplasare etc.) : </t>
  </si>
  <si>
    <t>2. dotare medie</t>
  </si>
  <si>
    <t>3. dotare insuficientă</t>
  </si>
  <si>
    <t>3. Nu avem bibliotecă şcolară</t>
  </si>
  <si>
    <t>D27</t>
  </si>
  <si>
    <r>
      <t xml:space="preserve">1. Elevi din familii cu </t>
    </r>
    <r>
      <rPr>
        <b/>
        <i/>
        <sz val="10"/>
        <color indexed="12"/>
        <rFont val="Times New Roman"/>
        <family val="1"/>
      </rPr>
      <t>nivel economic scăzut</t>
    </r>
    <r>
      <rPr>
        <b/>
        <sz val="10"/>
        <rFont val="Times New Roman"/>
        <family val="1"/>
      </rPr>
      <t xml:space="preserve">, pentru care s-a întocmit dosarul pentru bursă socială, indiferent dacă beneficiază de aceasta, sau nu i s-a putut acorda din restricţii financiare </t>
    </r>
  </si>
  <si>
    <r>
      <t xml:space="preserve">3. Elevi care trăiesc în </t>
    </r>
    <r>
      <rPr>
        <b/>
        <i/>
        <sz val="10"/>
        <color indexed="12"/>
        <rFont val="Times New Roman"/>
        <family val="1"/>
      </rPr>
      <t>familii monoparentale</t>
    </r>
  </si>
  <si>
    <r>
      <t xml:space="preserve">4. Elevi care trăiesc </t>
    </r>
    <r>
      <rPr>
        <b/>
        <i/>
        <sz val="10"/>
        <color indexed="12"/>
        <rFont val="Times New Roman"/>
        <family val="1"/>
      </rPr>
      <t>în grija bunicilor sau a altor rude</t>
    </r>
  </si>
  <si>
    <r>
      <t xml:space="preserve">1. Număr de computere utilizate în </t>
    </r>
    <r>
      <rPr>
        <b/>
        <i/>
        <sz val="10"/>
        <color indexed="12"/>
        <rFont val="Times New Roman"/>
        <family val="1"/>
      </rPr>
      <t>administraţie</t>
    </r>
    <r>
      <rPr>
        <b/>
        <sz val="10"/>
        <rFont val="Times New Roman"/>
        <family val="1"/>
      </rPr>
      <t xml:space="preserve"> (cabinet director, cancelarie, secretariat, bibliotecă etc.)</t>
    </r>
  </si>
  <si>
    <r>
      <t xml:space="preserve">2. Număr de computere utilizate </t>
    </r>
    <r>
      <rPr>
        <b/>
        <i/>
        <sz val="10"/>
        <color indexed="12"/>
        <rFont val="Times New Roman"/>
        <family val="1"/>
      </rPr>
      <t>exclusiv de cadrele didactice</t>
    </r>
  </si>
  <si>
    <r>
      <t xml:space="preserve">3. Număr de computere utilizate în </t>
    </r>
    <r>
      <rPr>
        <b/>
        <i/>
        <sz val="10"/>
        <color indexed="12"/>
        <rFont val="Times New Roman"/>
        <family val="1"/>
      </rPr>
      <t>activităţi cu elevii şi de către elevi</t>
    </r>
  </si>
  <si>
    <r>
      <t xml:space="preserve">4. Număr de computere </t>
    </r>
    <r>
      <rPr>
        <b/>
        <i/>
        <sz val="10"/>
        <color indexed="12"/>
        <rFont val="Times New Roman"/>
        <family val="1"/>
      </rPr>
      <t>cu acces la internet, utilizate în activităţi cu elevii şi de către elevi</t>
    </r>
  </si>
  <si>
    <r>
      <t xml:space="preserve">Unitatea </t>
    </r>
    <r>
      <rPr>
        <b/>
        <sz val="10.5"/>
        <rFont val="Times New Roman"/>
        <family val="1"/>
      </rPr>
      <t xml:space="preserve">a creat  şi gestionează un </t>
    </r>
    <r>
      <rPr>
        <b/>
        <sz val="10.5"/>
        <color indexed="12"/>
        <rFont val="Times New Roman"/>
        <family val="1"/>
      </rPr>
      <t>site internet al şcolii</t>
    </r>
    <r>
      <rPr>
        <b/>
        <sz val="10.5"/>
        <rFont val="Times New Roman"/>
        <family val="1"/>
      </rPr>
      <t xml:space="preserve">  :</t>
    </r>
  </si>
  <si>
    <t>Comunicarea dintre unitatea coordonatoare şi structurile subordonate:</t>
  </si>
  <si>
    <t>D28a</t>
  </si>
  <si>
    <t>D28b</t>
  </si>
  <si>
    <r>
      <t xml:space="preserve">În ce priveşte </t>
    </r>
    <r>
      <rPr>
        <b/>
        <i/>
        <sz val="11"/>
        <color indexed="12"/>
        <rFont val="Times New Roman"/>
        <family val="1"/>
      </rPr>
      <t>utilizarea tehnologiei informaţionale</t>
    </r>
    <r>
      <rPr>
        <b/>
        <sz val="11"/>
        <rFont val="Times New Roman"/>
        <family val="1"/>
      </rPr>
      <t xml:space="preserve"> (TIC), vă rugăm să precizaţi dacă unitatea şcolară:</t>
    </r>
  </si>
  <si>
    <r>
      <t xml:space="preserve">În ce priveşte </t>
    </r>
    <r>
      <rPr>
        <b/>
        <i/>
        <sz val="11"/>
        <color indexed="12"/>
        <rFont val="Times New Roman"/>
        <family val="1"/>
      </rPr>
      <t>dotarea cu IT</t>
    </r>
    <r>
      <rPr>
        <b/>
        <sz val="11"/>
        <rFont val="Times New Roman"/>
        <family val="1"/>
      </rPr>
      <t>, vă rugăm să precizaţi dacă în pregătirea şi derularea activităţilor cu elevii în şcoala dvs. se folosesc:</t>
    </r>
  </si>
  <si>
    <t>D01-localitate</t>
  </si>
  <si>
    <r>
      <t xml:space="preserve">În cazul claselor  cu mobilier fix, care este poziţionarea </t>
    </r>
    <r>
      <rPr>
        <b/>
        <u val="single"/>
        <sz val="11"/>
        <rFont val="Times New Roman"/>
        <family val="1"/>
      </rPr>
      <t>majoritară</t>
    </r>
    <r>
      <rPr>
        <b/>
        <sz val="11"/>
        <rFont val="Times New Roman"/>
        <family val="1"/>
      </rPr>
      <t xml:space="preserve"> a acestuia:</t>
    </r>
  </si>
  <si>
    <t>2. TIMSS</t>
  </si>
  <si>
    <t>3. PISA</t>
  </si>
  <si>
    <t>3. Nu ştiu</t>
  </si>
  <si>
    <t>LRO</t>
  </si>
  <si>
    <t>MAT</t>
  </si>
  <si>
    <t>LMA</t>
  </si>
  <si>
    <t>2. numărul structurilor din aceeaşi localitate (oraş/sat) cu unitatea coordonatoare</t>
  </si>
  <si>
    <t>1. DA</t>
  </si>
  <si>
    <t>2. NU</t>
  </si>
  <si>
    <t>1. cu domiciliul în aceeaşi localitate cu şcoala:</t>
  </si>
  <si>
    <t>2. cu domiciliul în altă localitate, care fac navetă zilnică</t>
  </si>
  <si>
    <t xml:space="preserve">1. drum accesibil </t>
  </si>
  <si>
    <t>2. drum cu pericole (treceri pădure / cale ferată / zonă cu risc de inundaţii sau înzăpezire)</t>
  </si>
  <si>
    <t>1. permanent, cu orar adecvat programului şcolii</t>
  </si>
  <si>
    <t>2. permanent, cu orar neadecvat programului şcolii</t>
  </si>
  <si>
    <t xml:space="preserve">3. temporar </t>
  </si>
  <si>
    <t>1. permanent</t>
  </si>
  <si>
    <t xml:space="preserve">2. temporar </t>
  </si>
  <si>
    <t>D17</t>
  </si>
  <si>
    <t>1. telefon</t>
  </si>
  <si>
    <t>Spaţiu excedentar in conservare</t>
  </si>
  <si>
    <t>Total computere</t>
  </si>
  <si>
    <t>D57-1</t>
  </si>
  <si>
    <t>D57-2</t>
  </si>
  <si>
    <t>D01-judet</t>
  </si>
  <si>
    <t>Numar sali:</t>
  </si>
  <si>
    <t>Neutilizate datorită stării tehnice</t>
  </si>
  <si>
    <t xml:space="preserve">V. Resursele umane </t>
  </si>
  <si>
    <t>3. Elevi şi cadre didactice din unitatea coordonatoare şi structuri, deşi şi structurile dispun de fond de carte propriu</t>
  </si>
  <si>
    <t>D25</t>
  </si>
  <si>
    <t>Structuri subordonate</t>
  </si>
  <si>
    <t>D26</t>
  </si>
  <si>
    <t>D28</t>
  </si>
  <si>
    <t>1. enciclopedii electronice</t>
  </si>
  <si>
    <t>2. filme pe CD/DVD, fotografii digitale</t>
  </si>
  <si>
    <t>3. platformă de e-learning</t>
  </si>
  <si>
    <t>D29</t>
  </si>
  <si>
    <t>D32</t>
  </si>
  <si>
    <t>D34</t>
  </si>
  <si>
    <t>D35</t>
  </si>
  <si>
    <t>D36</t>
  </si>
  <si>
    <t>D38</t>
  </si>
  <si>
    <t>Înscrişi la începutul anului şcolar</t>
  </si>
  <si>
    <t>In evidenţă, la sfârşitul anului şcolar</t>
  </si>
  <si>
    <t>Înscrişi pe parcursul anului şcolar</t>
  </si>
  <si>
    <t xml:space="preserve">Transferaţi  la alte unităţi </t>
  </si>
  <si>
    <t>D40</t>
  </si>
  <si>
    <t>Situaţie şcolară neîncheiată</t>
  </si>
  <si>
    <t>D41</t>
  </si>
  <si>
    <t>Numărul elevilor cu note în intervalul:</t>
  </si>
  <si>
    <t>Sub 5</t>
  </si>
  <si>
    <t>5-5,99</t>
  </si>
  <si>
    <t>6-6,99</t>
  </si>
  <si>
    <t>7-7,99</t>
  </si>
  <si>
    <t>8-8,99</t>
  </si>
  <si>
    <t>9-10</t>
  </si>
  <si>
    <t>D42</t>
  </si>
  <si>
    <r>
      <t xml:space="preserve">În cazul </t>
    </r>
    <r>
      <rPr>
        <b/>
        <i/>
        <sz val="11"/>
        <color indexed="12"/>
        <rFont val="Times New Roman"/>
        <family val="1"/>
      </rPr>
      <t>liceului</t>
    </r>
    <r>
      <rPr>
        <b/>
        <sz val="11"/>
        <rFont val="Times New Roman"/>
        <family val="1"/>
      </rPr>
      <t xml:space="preserve">, precizaţi </t>
    </r>
    <r>
      <rPr>
        <b/>
        <i/>
        <sz val="11"/>
        <color indexed="12"/>
        <rFont val="Times New Roman"/>
        <family val="1"/>
      </rPr>
      <t>filierele prezente în unitate</t>
    </r>
    <r>
      <rPr>
        <b/>
        <sz val="11"/>
        <rFont val="Times New Roman"/>
        <family val="1"/>
      </rPr>
      <t>:</t>
    </r>
  </si>
  <si>
    <r>
      <t>1.</t>
    </r>
    <r>
      <rPr>
        <sz val="10"/>
        <rFont val="Times New Roman"/>
        <family val="1"/>
      </rPr>
      <t xml:space="preserve"> filiera teoretică</t>
    </r>
  </si>
  <si>
    <r>
      <t>2.</t>
    </r>
    <r>
      <rPr>
        <sz val="10"/>
        <rFont val="Times New Roman"/>
        <family val="1"/>
      </rPr>
      <t xml:space="preserve"> filiera tehnologică</t>
    </r>
  </si>
  <si>
    <r>
      <t>3.</t>
    </r>
    <r>
      <rPr>
        <sz val="10"/>
        <rFont val="Times New Roman"/>
        <family val="1"/>
      </rPr>
      <t xml:space="preserve"> filiera vocaţională</t>
    </r>
  </si>
  <si>
    <r>
      <t>1.</t>
    </r>
    <r>
      <rPr>
        <sz val="10"/>
        <rFont val="Times New Roman"/>
        <family val="1"/>
      </rPr>
      <t xml:space="preserve"> Programul „A doua şansă”</t>
    </r>
  </si>
  <si>
    <t>1. peste 90% din orele planificate</t>
  </si>
  <si>
    <t>2. 75-90% din orele planificate</t>
  </si>
  <si>
    <t>3. 50-74% din orele planificate</t>
  </si>
  <si>
    <t>4. 25-49% din orele planificate</t>
  </si>
  <si>
    <t>5. sub 25% din orele planificate</t>
  </si>
  <si>
    <t>Numar elevi care au abandonat</t>
  </si>
  <si>
    <t>Procente</t>
  </si>
  <si>
    <r>
      <t xml:space="preserve">În cazul grădiniţei cu program prelungit (GPP) sau săptămânal (GPS), </t>
    </r>
    <r>
      <rPr>
        <b/>
        <i/>
        <sz val="11"/>
        <color indexed="12"/>
        <rFont val="Times New Roman"/>
        <family val="1"/>
      </rPr>
      <t>activitatea cu copiii se desfăşoară:</t>
    </r>
  </si>
  <si>
    <t>D11c-1</t>
  </si>
  <si>
    <t>D11c-2</t>
  </si>
  <si>
    <t>D11c-3</t>
  </si>
  <si>
    <t>D11c-4</t>
  </si>
  <si>
    <t>D11c-5</t>
  </si>
  <si>
    <t>D11c-6</t>
  </si>
  <si>
    <t>D11c-7</t>
  </si>
  <si>
    <t>D11s-1</t>
  </si>
  <si>
    <t>D11s-2</t>
  </si>
  <si>
    <t>D11s-3</t>
  </si>
  <si>
    <t>D11s-4</t>
  </si>
  <si>
    <t>D11s-5</t>
  </si>
  <si>
    <t>D11s-6</t>
  </si>
  <si>
    <t>D11s-7</t>
  </si>
  <si>
    <t>D14c</t>
  </si>
  <si>
    <t>D14s</t>
  </si>
  <si>
    <t>D17c-1</t>
  </si>
  <si>
    <t>D17c-2</t>
  </si>
  <si>
    <t>D17c-3</t>
  </si>
  <si>
    <t>D17c-4</t>
  </si>
  <si>
    <t>D17c-5</t>
  </si>
  <si>
    <t>D17c-6</t>
  </si>
  <si>
    <t>D17s-1</t>
  </si>
  <si>
    <t>D17s-2</t>
  </si>
  <si>
    <t>D17s-3</t>
  </si>
  <si>
    <t>D17s-4</t>
  </si>
  <si>
    <t>D17s-5</t>
  </si>
  <si>
    <t>D17s-6</t>
  </si>
  <si>
    <t>D18c-1</t>
  </si>
  <si>
    <t>D18c-2</t>
  </si>
  <si>
    <t>D18c-3</t>
  </si>
  <si>
    <t>D18c-4</t>
  </si>
  <si>
    <t>D18c-5</t>
  </si>
  <si>
    <t>D23s-1</t>
  </si>
  <si>
    <t>D23s-2</t>
  </si>
  <si>
    <t>D23s-3</t>
  </si>
  <si>
    <t>D23s-4</t>
  </si>
  <si>
    <t>1. unitate cu personalitate juridică, fără structuri subordonate</t>
  </si>
  <si>
    <t xml:space="preserve">2. unitate cu personalitate juridică şi cu structuri subordonate </t>
  </si>
  <si>
    <r>
      <t xml:space="preserve">Dacă sunteţi </t>
    </r>
    <r>
      <rPr>
        <b/>
        <i/>
        <sz val="11"/>
        <color indexed="12"/>
        <rFont val="Times New Roman"/>
        <family val="1"/>
      </rPr>
      <t>unitate coordonatoare</t>
    </r>
    <r>
      <rPr>
        <b/>
        <sz val="11"/>
        <color indexed="8"/>
        <rFont val="Times New Roman"/>
        <family val="1"/>
      </rPr>
      <t xml:space="preserve"> , vă rugăm să precizaţi:</t>
    </r>
  </si>
  <si>
    <r>
      <t xml:space="preserve">Această parte a chestionarului solicită directorului de şcoală o autoevaluare a unităţii pe baza unor indicatori de performanţă, care indică gradul de realizare a obiectivelor unităţii raportat la standarde. Evaluarea se face pe o scală calitativă (ordinală) de cinci trepte, prin acordarea de calificative în funcţie de nivelul de realizare a fiecărui indicator.
</t>
    </r>
    <r>
      <rPr>
        <sz val="11"/>
        <rFont val="Times New Roman"/>
        <family val="1"/>
      </rPr>
      <t xml:space="preserve">
</t>
    </r>
    <r>
      <rPr>
        <b/>
        <i/>
        <u val="single"/>
        <sz val="11"/>
        <rFont val="Times New Roman"/>
        <family val="1"/>
      </rPr>
      <t>Indicatii privind completarea -</t>
    </r>
    <r>
      <rPr>
        <sz val="11"/>
        <rFont val="Times New Roman"/>
        <family val="1"/>
      </rPr>
      <t xml:space="preserve">  </t>
    </r>
    <r>
      <rPr>
        <b/>
        <i/>
        <sz val="10"/>
        <rFont val="Times New Roman"/>
        <family val="1"/>
      </rPr>
      <t>Cele cinci trepte sunt codificate numeric:</t>
    </r>
    <r>
      <rPr>
        <sz val="11"/>
        <rFont val="Times New Roman"/>
        <family val="1"/>
      </rPr>
      <t xml:space="preserve">
</t>
    </r>
    <r>
      <rPr>
        <b/>
        <sz val="11"/>
        <color indexed="12"/>
        <rFont val="Times New Roman"/>
        <family val="1"/>
      </rPr>
      <t>1  - Nesatisfăcător          2- Satisfăcător              3- Bine        4- Foarte Bine            5-Excelent</t>
    </r>
    <r>
      <rPr>
        <sz val="11"/>
        <rFont val="Times New Roman"/>
        <family val="1"/>
      </rPr>
      <t xml:space="preserve">
</t>
    </r>
    <r>
      <rPr>
        <b/>
        <i/>
        <sz val="10"/>
        <rFont val="Times New Roman"/>
        <family val="1"/>
      </rPr>
      <t xml:space="preserve">fiecare nivel (treaptă) fiind definit pe bază de descriptori. În dreptul indicatorilor caracteristici unităţii evaluate,  directorul va completa,  în caseta corespunzătoare,  codul numeric al  calificativului acordat. . 
</t>
    </r>
    <r>
      <rPr>
        <b/>
        <i/>
        <u val="single"/>
        <sz val="10"/>
        <color indexed="10"/>
        <rFont val="Times New Roman"/>
        <family val="1"/>
      </rPr>
      <t>Dacă unitatea şcolară a fost subiectul unei vizite de evaluare externă</t>
    </r>
    <r>
      <rPr>
        <b/>
        <i/>
        <sz val="10"/>
        <color indexed="10"/>
        <rFont val="Times New Roman"/>
        <family val="1"/>
      </rPr>
      <t>,</t>
    </r>
    <r>
      <rPr>
        <b/>
        <i/>
        <sz val="10"/>
        <rFont val="Times New Roman"/>
        <family val="1"/>
      </rPr>
      <t>în spaţiul rezervat din tabel, pe lângă rezultatele
evaluării interne, directorul va completa şi rezultatul evaluării externe.</t>
    </r>
    <r>
      <rPr>
        <sz val="11"/>
        <rFont val="Times New Roman"/>
        <family val="1"/>
      </rPr>
      <t xml:space="preserve">
</t>
    </r>
  </si>
  <si>
    <r>
      <rPr>
        <b/>
        <sz val="20"/>
        <rFont val="Times New Roman"/>
        <family val="1"/>
      </rPr>
      <t>RAEI - Partea a III-a                                                                    
Evaluarea internă pe baza indicatorilor de performanţă</t>
    </r>
    <r>
      <rPr>
        <b/>
        <sz val="16"/>
        <rFont val="Times New Roman"/>
        <family val="1"/>
      </rPr>
      <t xml:space="preserve">
</t>
    </r>
  </si>
  <si>
    <t>1. numărul total de structuri din subordine</t>
  </si>
  <si>
    <r>
      <t>2.</t>
    </r>
    <r>
      <rPr>
        <sz val="10"/>
        <rFont val="Times New Roman"/>
        <family val="1"/>
      </rPr>
      <t xml:space="preserve"> Învăţământ "cu frecvenţă -seral"</t>
    </r>
  </si>
  <si>
    <r>
      <t>3.</t>
    </r>
    <r>
      <rPr>
        <sz val="10"/>
        <rFont val="Times New Roman"/>
        <family val="1"/>
      </rPr>
      <t xml:space="preserve"> Învăţământ "cu frecvenţă redusă"</t>
    </r>
  </si>
  <si>
    <r>
      <t xml:space="preserve">Precizaţi distribuţia elevilor  în funcţie de </t>
    </r>
    <r>
      <rPr>
        <b/>
        <i/>
        <sz val="11"/>
        <color indexed="12"/>
        <rFont val="Times New Roman"/>
        <family val="1"/>
      </rPr>
      <t>timpul mediu de deplasare la şcoală</t>
    </r>
    <r>
      <rPr>
        <b/>
        <sz val="11"/>
        <rFont val="Times New Roman"/>
        <family val="1"/>
      </rPr>
      <t xml:space="preserve"> </t>
    </r>
    <r>
      <rPr>
        <b/>
        <i/>
        <sz val="11"/>
        <rFont val="Times New Roman"/>
        <family val="1"/>
      </rPr>
      <t xml:space="preserve">(se vor estima condiţiile de acces atât pentru elevii din şcoala coordonatoare, cât şi pentru elevii din unităţile subordonate, </t>
    </r>
    <r>
      <rPr>
        <b/>
        <i/>
        <sz val="11"/>
        <color indexed="12"/>
        <rFont val="Times New Roman"/>
        <family val="1"/>
      </rPr>
      <t xml:space="preserve">numai pentru elevii de la învăţământul forma </t>
    </r>
    <r>
      <rPr>
        <b/>
        <i/>
        <sz val="11"/>
        <rFont val="Times New Roman"/>
        <family val="1"/>
      </rPr>
      <t>"</t>
    </r>
    <r>
      <rPr>
        <b/>
        <i/>
        <sz val="11"/>
        <color indexed="12"/>
        <rFont val="Times New Roman"/>
        <family val="1"/>
      </rPr>
      <t>cu frecvenţa - zi</t>
    </r>
    <r>
      <rPr>
        <b/>
        <i/>
        <sz val="11"/>
        <rFont val="Times New Roman"/>
        <family val="1"/>
      </rPr>
      <t>"):</t>
    </r>
  </si>
  <si>
    <t>2. fax</t>
  </si>
  <si>
    <t>3. e-mail</t>
  </si>
  <si>
    <r>
      <t xml:space="preserve">Informaţii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</si>
  <si>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r>
      <t xml:space="preserve">1. </t>
    </r>
    <r>
      <rPr>
        <sz val="10"/>
        <rFont val="Times New Roman"/>
        <family val="1"/>
      </rPr>
      <t xml:space="preserve">Numărul </t>
    </r>
    <r>
      <rPr>
        <b/>
        <sz val="10"/>
        <rFont val="Times New Roman"/>
        <family val="1"/>
      </rPr>
      <t>total de cadre didactice angajate în şcoală</t>
    </r>
    <r>
      <rPr>
        <sz val="10"/>
        <rFont val="Times New Roman"/>
        <family val="1"/>
      </rPr>
      <t xml:space="preserve"> (pentru toate disciplinele)</t>
    </r>
  </si>
  <si>
    <r>
      <t xml:space="preserve">5. </t>
    </r>
    <r>
      <rPr>
        <sz val="10"/>
        <rFont val="Times New Roman"/>
        <family val="1"/>
      </rPr>
      <t xml:space="preserve">Numărul de cadre didactice </t>
    </r>
    <r>
      <rPr>
        <b/>
        <sz val="10"/>
        <rFont val="Times New Roman"/>
        <family val="1"/>
      </rPr>
      <t>colaboratori</t>
    </r>
  </si>
  <si>
    <r>
      <t>4.</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colaboratori, angajaţi la plata cu ora</t>
    </r>
  </si>
  <si>
    <r>
      <t xml:space="preserve">Efective şcolare din </t>
    </r>
    <r>
      <rPr>
        <b/>
        <i/>
        <sz val="11"/>
        <color indexed="12"/>
        <rFont val="Times New Roman"/>
        <family val="1"/>
      </rPr>
      <t>învăţământul "cu frecvenţă- zi"</t>
    </r>
    <r>
      <rPr>
        <b/>
        <sz val="11"/>
        <rFont val="Times New Roman"/>
        <family val="1"/>
      </rPr>
      <t>, pe niveluri</t>
    </r>
  </si>
  <si>
    <r>
      <t xml:space="preserve">Efective şcolare cuprinse în </t>
    </r>
    <r>
      <rPr>
        <b/>
        <i/>
        <sz val="11"/>
        <color indexed="12"/>
        <rFont val="Times New Roman"/>
        <family val="1"/>
      </rPr>
      <t>alte forme</t>
    </r>
    <r>
      <rPr>
        <b/>
        <sz val="11"/>
        <rFont val="Times New Roman"/>
        <family val="1"/>
      </rPr>
      <t xml:space="preserve"> </t>
    </r>
    <r>
      <rPr>
        <b/>
        <i/>
        <sz val="11"/>
        <color indexed="12"/>
        <rFont val="Times New Roman"/>
        <family val="1"/>
      </rPr>
      <t>de învăţământ</t>
    </r>
    <r>
      <rPr>
        <b/>
        <sz val="11"/>
        <rFont val="Times New Roman"/>
        <family val="1"/>
      </rPr>
      <t xml:space="preserve"> </t>
    </r>
    <r>
      <rPr>
        <sz val="11"/>
        <rFont val="Times New Roman"/>
        <family val="1"/>
      </rPr>
      <t>(" A</t>
    </r>
    <r>
      <rPr>
        <i/>
        <sz val="11"/>
        <rFont val="Times New Roman"/>
        <family val="1"/>
      </rPr>
      <t xml:space="preserve"> doua şansă", " cu frecvenţă -seral", " cu frecventa redusă"</t>
    </r>
    <r>
      <rPr>
        <sz val="11"/>
        <rFont val="Times New Roman"/>
        <family val="1"/>
      </rPr>
      <t>)</t>
    </r>
    <r>
      <rPr>
        <b/>
        <sz val="11"/>
        <rFont val="Times New Roman"/>
        <family val="1"/>
      </rPr>
      <t xml:space="preserve">  din şcoala </t>
    </r>
    <r>
      <rPr>
        <b/>
        <i/>
        <sz val="11"/>
        <rFont val="Times New Roman"/>
        <family val="1"/>
      </rPr>
      <t>coordonatoare şi structuri</t>
    </r>
  </si>
  <si>
    <t>VI. Participarea elevilor în anul şcolar anterior</t>
  </si>
  <si>
    <t>Total absenţe pe an</t>
  </si>
  <si>
    <t>Nr. mediu absenţe / copil</t>
  </si>
  <si>
    <r>
      <t xml:space="preserve">Precizati </t>
    </r>
    <r>
      <rPr>
        <b/>
        <i/>
        <sz val="11"/>
        <color indexed="12"/>
        <rFont val="Times New Roman"/>
        <family val="1"/>
      </rPr>
      <t>numarul de clase pregatitoare</t>
    </r>
    <r>
      <rPr>
        <b/>
        <sz val="11"/>
        <rFont val="Times New Roman"/>
        <family val="1"/>
      </rPr>
      <t xml:space="preserve"> care functioneaza în:</t>
    </r>
  </si>
  <si>
    <t>1. săli de clasa proprii</t>
  </si>
  <si>
    <t xml:space="preserve">2. săli cu alta destinatie (salia de clasa, laboratoare , sala de sport, etc.) amenajate pentru clasa pregatitoare </t>
  </si>
  <si>
    <t>D22f-1</t>
  </si>
  <si>
    <t>D22f-2</t>
  </si>
  <si>
    <t>D22f-3</t>
  </si>
  <si>
    <t>D22f-4</t>
  </si>
  <si>
    <t>D22f-5</t>
  </si>
  <si>
    <t>D22f-6</t>
  </si>
  <si>
    <t>D22f-7</t>
  </si>
  <si>
    <t>D22f-8</t>
  </si>
  <si>
    <t>D22f-9</t>
  </si>
  <si>
    <t>D22f-10</t>
  </si>
  <si>
    <t>D22f-11</t>
  </si>
  <si>
    <t>D22f-12</t>
  </si>
  <si>
    <t>D22f-13</t>
  </si>
  <si>
    <t>D22f-14</t>
  </si>
  <si>
    <t>D22f-15</t>
  </si>
  <si>
    <t>D22f-16</t>
  </si>
  <si>
    <t>D22f-17</t>
  </si>
  <si>
    <t>D22f-18</t>
  </si>
  <si>
    <t>D22f-19</t>
  </si>
  <si>
    <t>D22g-1</t>
  </si>
  <si>
    <t>D22g-2</t>
  </si>
  <si>
    <t>D22g-3</t>
  </si>
  <si>
    <t>D22g-4</t>
  </si>
  <si>
    <t>D22g-5</t>
  </si>
  <si>
    <t>D22g-6</t>
  </si>
  <si>
    <t>D22g-7</t>
  </si>
  <si>
    <t>D22g-8</t>
  </si>
  <si>
    <t>D22g-9</t>
  </si>
  <si>
    <t>D22g-10</t>
  </si>
  <si>
    <t>D22g-11</t>
  </si>
  <si>
    <t>D22g-12</t>
  </si>
  <si>
    <t>D22g-13</t>
  </si>
  <si>
    <t>D22g-14</t>
  </si>
  <si>
    <t>D22g-15</t>
  </si>
  <si>
    <t>D22g-16</t>
  </si>
  <si>
    <t>D22g-17</t>
  </si>
  <si>
    <t>D22g-18</t>
  </si>
  <si>
    <t>D22g-19</t>
  </si>
  <si>
    <t>D22g-20</t>
  </si>
  <si>
    <t>D22h-1</t>
  </si>
  <si>
    <t>D22h-2</t>
  </si>
  <si>
    <t>D22h-3</t>
  </si>
  <si>
    <t>D22h-4</t>
  </si>
  <si>
    <t>D22h-5</t>
  </si>
  <si>
    <t>D22h-6</t>
  </si>
  <si>
    <t>D22h-7</t>
  </si>
  <si>
    <t>D22h-8</t>
  </si>
  <si>
    <t>D22h-9</t>
  </si>
  <si>
    <t>D22h-10</t>
  </si>
  <si>
    <t>D22h-11</t>
  </si>
  <si>
    <t>D22h-12</t>
  </si>
  <si>
    <t>D22h-13</t>
  </si>
  <si>
    <r>
      <t>P</t>
    </r>
    <r>
      <rPr>
        <b/>
        <i/>
        <sz val="11"/>
        <rFont val="Times New Roman"/>
        <family val="1"/>
      </rPr>
      <t xml:space="preserve">recizaţi </t>
    </r>
    <r>
      <rPr>
        <b/>
        <i/>
        <sz val="11"/>
        <color indexed="12"/>
        <rFont val="Times New Roman"/>
        <family val="1"/>
      </rPr>
      <t>numărul de absenţe</t>
    </r>
    <r>
      <rPr>
        <b/>
        <i/>
        <sz val="11"/>
        <rFont val="Times New Roman"/>
        <family val="1"/>
      </rPr>
      <t xml:space="preserve"> ale </t>
    </r>
    <r>
      <rPr>
        <b/>
        <i/>
        <sz val="11"/>
        <color indexed="12"/>
        <rFont val="Times New Roman"/>
        <family val="1"/>
      </rPr>
      <t xml:space="preserve">elevilor </t>
    </r>
    <r>
      <rPr>
        <b/>
        <i/>
        <sz val="11"/>
        <rFont val="Times New Roman"/>
        <family val="1"/>
      </rPr>
      <t xml:space="preserve">din </t>
    </r>
    <r>
      <rPr>
        <b/>
        <i/>
        <sz val="11"/>
        <color indexed="12"/>
        <rFont val="Times New Roman"/>
        <family val="1"/>
      </rPr>
      <t xml:space="preserve">învăţământul  forma "cu frecvenţă-zi", </t>
    </r>
    <r>
      <rPr>
        <b/>
        <i/>
        <sz val="11"/>
        <rFont val="Times New Roman"/>
        <family val="1"/>
      </rPr>
      <t xml:space="preserve"> în anul şcolar anterior (</t>
    </r>
    <r>
      <rPr>
        <b/>
        <i/>
        <sz val="11"/>
        <color indexed="10"/>
        <rFont val="Times New Roman"/>
        <family val="1"/>
      </rPr>
      <t>număr</t>
    </r>
    <r>
      <rPr>
        <i/>
        <sz val="11"/>
        <color indexed="10"/>
        <rFont val="Times New Roman"/>
        <family val="1"/>
      </rPr>
      <t xml:space="preserve"> </t>
    </r>
    <r>
      <rPr>
        <b/>
        <i/>
        <sz val="11"/>
        <color indexed="10"/>
        <rFont val="Times New Roman"/>
        <family val="1"/>
      </rPr>
      <t>ore de absenţă pe an</t>
    </r>
    <r>
      <rPr>
        <b/>
        <i/>
        <sz val="11"/>
        <rFont val="Times New Roman"/>
        <family val="1"/>
      </rPr>
      <t>)</t>
    </r>
  </si>
  <si>
    <t>Nr. mediu absenţe /elev</t>
  </si>
  <si>
    <r>
      <t xml:space="preserve">Situaţia elevilor din </t>
    </r>
    <r>
      <rPr>
        <b/>
        <i/>
        <sz val="11"/>
        <color indexed="12"/>
        <rFont val="Times New Roman"/>
        <family val="1"/>
      </rPr>
      <t>învăţământul "cu frecvenţă -zi":</t>
    </r>
  </si>
  <si>
    <t xml:space="preserve">Numărul total de elevi din unitate, în alte forme de învăţământ </t>
  </si>
  <si>
    <r>
      <t xml:space="preserve">(2) Rezultate şcolare pentru nivelurile existente în unitate la </t>
    </r>
    <r>
      <rPr>
        <b/>
        <i/>
        <sz val="14"/>
        <color indexed="10"/>
        <rFont val="Times New Roman"/>
        <family val="1"/>
      </rPr>
      <t>sfârşitul anului şcolar anterior</t>
    </r>
    <r>
      <rPr>
        <b/>
        <sz val="14"/>
        <rFont val="Times New Roman"/>
        <family val="1"/>
      </rPr>
      <t xml:space="preserve"> </t>
    </r>
  </si>
  <si>
    <t>1. Învăţământul gimnazial</t>
  </si>
  <si>
    <t>2. Învăţământul liceal</t>
  </si>
  <si>
    <r>
      <t xml:space="preserve">Distribuţia elevilor cuprinşi în </t>
    </r>
    <r>
      <rPr>
        <b/>
        <i/>
        <sz val="11"/>
        <color indexed="12"/>
        <rFont val="Times New Roman"/>
        <family val="1"/>
      </rPr>
      <t>alte forme</t>
    </r>
    <r>
      <rPr>
        <b/>
        <sz val="11"/>
        <color indexed="8"/>
        <rFont val="Times New Roman"/>
        <family val="1"/>
      </rPr>
      <t xml:space="preserve"> de învăţământ, în funcţie de mediile la sfârşitul anului şcolar anterior</t>
    </r>
  </si>
  <si>
    <r>
      <t xml:space="preserve">Distribuţia elevilor cuprinşi în  </t>
    </r>
    <r>
      <rPr>
        <b/>
        <i/>
        <sz val="11"/>
        <color indexed="12"/>
        <rFont val="Times New Roman"/>
        <family val="1"/>
      </rPr>
      <t xml:space="preserve">învăţământul  forma "cu frecvenţă -zi", </t>
    </r>
    <r>
      <rPr>
        <b/>
        <sz val="11"/>
        <color indexed="8"/>
        <rFont val="Times New Roman"/>
        <family val="1"/>
      </rPr>
      <t xml:space="preserve"> în funcţie de mediile la sfârşitul anului şcolar anterior, pe niveluri</t>
    </r>
  </si>
  <si>
    <r>
      <t xml:space="preserve">Distribuţia elevilor cuprinşi în </t>
    </r>
    <r>
      <rPr>
        <b/>
        <i/>
        <sz val="11"/>
        <color indexed="12"/>
        <rFont val="Times New Roman"/>
        <family val="1"/>
      </rPr>
      <t>învăţământul primar, forma "cu frecvenţă -zi"</t>
    </r>
    <r>
      <rPr>
        <b/>
        <sz val="11"/>
        <color indexed="8"/>
        <rFont val="Times New Roman"/>
        <family val="1"/>
      </rPr>
      <t>, în funcţie de calificativele la sfârşitul anului şcolar anterior</t>
    </r>
  </si>
  <si>
    <r>
      <t>Nr. absolventi</t>
    </r>
    <r>
      <rPr>
        <b/>
        <sz val="9"/>
        <rFont val="Times New Roman"/>
        <family val="1"/>
      </rPr>
      <t xml:space="preserve"> învăţământ "cu frecvenţă-zi"</t>
    </r>
  </si>
  <si>
    <t>1. Numărul absolvenţilor inv.primar (clasa a IV-a)</t>
  </si>
  <si>
    <t>2. Numărul absolvenţilor de gimnaziu (clasa a VIII-a)</t>
  </si>
  <si>
    <t>3. Numărul absolvenţilor de liceu- ciclu inferior (clasa a X-a)</t>
  </si>
  <si>
    <t>4. Numărul absolvenţilor de liceu (clasele a XII-a si a XIII-a)</t>
  </si>
  <si>
    <t>(3) Rezultate la evaluări naţionale susţinute în anul şcolar anterior</t>
  </si>
  <si>
    <r>
      <t xml:space="preserve">Rezultate la examenul de </t>
    </r>
    <r>
      <rPr>
        <b/>
        <i/>
        <u val="single"/>
        <sz val="11"/>
        <color indexed="12"/>
        <rFont val="Times New Roman"/>
        <family val="1"/>
      </rPr>
      <t>bacalaureat</t>
    </r>
    <r>
      <rPr>
        <b/>
        <i/>
        <u val="single"/>
        <sz val="11"/>
        <rFont val="Times New Roman"/>
        <family val="1"/>
      </rPr>
      <t>,</t>
    </r>
    <r>
      <rPr>
        <b/>
        <sz val="11"/>
        <rFont val="Times New Roman"/>
        <family val="1"/>
      </rPr>
      <t xml:space="preserve"> pentru absolvenţii </t>
    </r>
    <r>
      <rPr>
        <b/>
        <i/>
        <sz val="11"/>
        <color indexed="10"/>
        <rFont val="Times New Roman"/>
        <family val="1"/>
      </rPr>
      <t xml:space="preserve">din anul şcolar anterior </t>
    </r>
    <r>
      <rPr>
        <b/>
        <sz val="11"/>
        <rFont val="Times New Roman"/>
        <family val="1"/>
      </rPr>
      <t>(fără serii anterioare)</t>
    </r>
  </si>
  <si>
    <r>
      <t xml:space="preserve">Rezultate la examene de </t>
    </r>
    <r>
      <rPr>
        <b/>
        <i/>
        <u val="single"/>
        <sz val="11"/>
        <color indexed="12"/>
        <rFont val="Times New Roman"/>
        <family val="1"/>
      </rPr>
      <t xml:space="preserve">certificare a competenţelor, </t>
    </r>
    <r>
      <rPr>
        <b/>
        <i/>
        <sz val="11"/>
        <color indexed="10"/>
        <rFont val="Times New Roman"/>
        <family val="1"/>
      </rPr>
      <t xml:space="preserve">în anul şcolar anterior  </t>
    </r>
    <r>
      <rPr>
        <b/>
        <i/>
        <sz val="11"/>
        <rFont val="Times New Roman"/>
        <family val="1"/>
      </rPr>
      <t>(absolvenţi înscrişi la examen şi absolvenţi care au promovat examenul):</t>
    </r>
  </si>
  <si>
    <t>1. Liceu-ciclul inferior (certificare de nivel 2) - învăţământ "cu frecvenţă-zi"</t>
  </si>
  <si>
    <t>3. Liceu-ciclul superior (certificare de nivel 3) - învăţământ "cu frecvenţă-zi"</t>
  </si>
  <si>
    <t>5. Învăţământ postliceal (certificare de nivel 3+) - învăţământ "cu frecvenţă-zi"</t>
  </si>
  <si>
    <t>Nr. absolvenţi care au promovat examenul</t>
  </si>
  <si>
    <r>
      <t xml:space="preserve">ATENŢIE!  Întrebarea se referă la absolvenţi ai unităţii din anul şcolar precedent. Se va completa </t>
    </r>
    <r>
      <rPr>
        <b/>
        <i/>
        <sz val="11"/>
        <color indexed="12"/>
        <rFont val="Times New Roman"/>
        <family val="1"/>
      </rPr>
      <t>destinaţia  absolvenţilor şcolii</t>
    </r>
    <r>
      <rPr>
        <b/>
        <i/>
        <sz val="11"/>
        <rFont val="Times New Roman"/>
        <family val="1"/>
      </rPr>
      <t>, respectiv situaţia acestora la începutul anului şcolar curent, fie că s-au înscris în aceeaşi unitate, fie ca s-au înscris în clasa următoare în altă unitate de învăţământ.</t>
    </r>
  </si>
  <si>
    <t>4. Numărul de copii care au finalizat grădiniţa in anul şcolar anterior şi care s-au înscris în clasa I</t>
  </si>
  <si>
    <t>6. Numărul absolvenţilor de clasa a IV-a ai acestei şcolii, care s-au înscris în clasa a V-a în orice unitate şcolară</t>
  </si>
  <si>
    <t>8. Numărul absolvenţilor de clasa a VIII-a ai acestei şcolii, care s-au înscris în clasa a IX-a de liceu</t>
  </si>
  <si>
    <t>4. liceal</t>
  </si>
  <si>
    <t>4. 51-75%</t>
  </si>
  <si>
    <t xml:space="preserve"> RAEI – Partea I  - Indicatori de structură şi context; rezultate                 </t>
  </si>
  <si>
    <r>
      <rPr>
        <b/>
        <sz val="20"/>
        <rFont val="Times New Roman"/>
        <family val="1"/>
      </rPr>
      <t xml:space="preserve">RAEI – Partea  a II-a </t>
    </r>
    <r>
      <rPr>
        <b/>
        <sz val="16"/>
        <rFont val="Times New Roman"/>
        <family val="1"/>
      </rPr>
      <t xml:space="preserve">
</t>
    </r>
    <r>
      <rPr>
        <b/>
        <sz val="20"/>
        <rFont val="Times New Roman"/>
        <family val="1"/>
      </rPr>
      <t>Descrierea activităţilor de îmbunătăţire a calităţii din anul şcolar anterior.</t>
    </r>
    <r>
      <rPr>
        <b/>
        <sz val="16"/>
        <rFont val="Times New Roman"/>
        <family val="1"/>
      </rPr>
      <t xml:space="preserve"> </t>
    </r>
    <r>
      <rPr>
        <b/>
        <sz val="16"/>
        <color indexed="10"/>
        <rFont val="Times New Roman"/>
        <family val="1"/>
      </rPr>
      <t>Această secţiune se completează în document separat, format Word</t>
    </r>
  </si>
  <si>
    <r>
      <rPr>
        <b/>
        <sz val="20"/>
        <rFont val="Times New Roman"/>
        <family val="1"/>
      </rPr>
      <t xml:space="preserve">RAEI – Partea  a IV -a                                                                                                    Planul de îmbunătăţire a calităţii educaţiei pentru anul şcolar în curs </t>
    </r>
    <r>
      <rPr>
        <b/>
        <sz val="16"/>
        <rFont val="Times New Roman"/>
        <family val="1"/>
      </rPr>
      <t xml:space="preserve">
</t>
    </r>
    <r>
      <rPr>
        <b/>
        <i/>
        <sz val="16"/>
        <color indexed="10"/>
        <rFont val="Times New Roman"/>
        <family val="1"/>
      </rPr>
      <t>Această secţiune se completează în document separat, format Word.</t>
    </r>
  </si>
  <si>
    <t xml:space="preserve">Mediul de rezidenţă </t>
  </si>
  <si>
    <t>2. Unitate particulară</t>
  </si>
  <si>
    <t>Total niveluri şcoală</t>
  </si>
  <si>
    <t>3. din alte localităţi care stau în gazdă sau la internat</t>
  </si>
  <si>
    <t>3. nu există</t>
  </si>
  <si>
    <r>
      <t>1</t>
    </r>
    <r>
      <rPr>
        <sz val="10"/>
        <rFont val="Times New Roman"/>
        <family val="0"/>
      </rPr>
      <t>. Acoperire integrală</t>
    </r>
  </si>
  <si>
    <r>
      <t>2</t>
    </r>
    <r>
      <rPr>
        <sz val="10"/>
        <rFont val="Times New Roman"/>
        <family val="0"/>
      </rPr>
      <t>. Acoperire parţială</t>
    </r>
  </si>
  <si>
    <r>
      <t xml:space="preserve">Informaţii privind </t>
    </r>
    <r>
      <rPr>
        <b/>
        <sz val="11"/>
        <rFont val="Times New Roman"/>
        <family val="1"/>
      </rPr>
      <t xml:space="preserve">personalul de conducere: </t>
    </r>
    <r>
      <rPr>
        <b/>
        <sz val="11"/>
        <color indexed="12"/>
        <rFont val="Times New Roman"/>
        <family val="1"/>
      </rPr>
      <t>număr de directori</t>
    </r>
  </si>
  <si>
    <t>3. vechimea didactică (număr ani)</t>
  </si>
  <si>
    <t xml:space="preserve">4. participarea la cursuri de formare în management: </t>
  </si>
  <si>
    <r>
      <t xml:space="preserve">2. gradul didactic  </t>
    </r>
    <r>
      <rPr>
        <i/>
        <sz val="10"/>
        <rFont val="Times New Roman"/>
        <family val="1"/>
      </rPr>
      <t>(se identifică în lista din comentariu)</t>
    </r>
  </si>
  <si>
    <r>
      <t>Situaţii ale unităţii, din anul şcolar anterior</t>
    </r>
    <r>
      <rPr>
        <b/>
        <i/>
        <sz val="16"/>
        <rFont val="Times New Roman"/>
        <family val="1"/>
      </rPr>
      <t xml:space="preserve"> (cu precizări impuse de eventuale modificări în structura pe niveluri, rezultate din reorganizarea reţelei şcolare)</t>
    </r>
  </si>
  <si>
    <r>
      <t xml:space="preserve">Precizaţi </t>
    </r>
    <r>
      <rPr>
        <b/>
        <i/>
        <sz val="11"/>
        <color indexed="12"/>
        <rFont val="Times New Roman"/>
        <family val="1"/>
      </rPr>
      <t>efectivele şcolare</t>
    </r>
    <r>
      <rPr>
        <b/>
        <sz val="11"/>
        <rFont val="Times New Roman"/>
        <family val="1"/>
      </rPr>
      <t xml:space="preserve"> pe niveluri de învăţământ existente </t>
    </r>
    <r>
      <rPr>
        <b/>
        <i/>
        <sz val="11"/>
        <color indexed="10"/>
        <rFont val="Times New Roman"/>
        <family val="1"/>
      </rPr>
      <t>anul şcolar anterior</t>
    </r>
    <r>
      <rPr>
        <b/>
        <sz val="11"/>
        <rFont val="Times New Roman"/>
        <family val="1"/>
      </rPr>
      <t xml:space="preserve"> în unitate </t>
    </r>
    <r>
      <rPr>
        <b/>
        <i/>
        <sz val="11"/>
        <rFont val="Times New Roman"/>
        <family val="1"/>
      </rPr>
      <t>(şcoala coordonatoare şi structuri)</t>
    </r>
  </si>
  <si>
    <r>
      <t xml:space="preserve">Pentru unităţile care au organizat şi </t>
    </r>
    <r>
      <rPr>
        <b/>
        <i/>
        <sz val="11"/>
        <color indexed="12"/>
        <rFont val="Times New Roman"/>
        <family val="1"/>
      </rPr>
      <t xml:space="preserve">alte forme de învăţământ </t>
    </r>
    <r>
      <rPr>
        <b/>
        <sz val="11"/>
        <rFont val="Times New Roman"/>
        <family val="1"/>
      </rPr>
      <t>(</t>
    </r>
    <r>
      <rPr>
        <b/>
        <i/>
        <sz val="11"/>
        <rFont val="Times New Roman"/>
        <family val="1"/>
      </rPr>
      <t>" A doua şansă", " cu frecvenţă -seral", " cu frecventa redusă")</t>
    </r>
    <r>
      <rPr>
        <b/>
        <sz val="11"/>
        <rFont val="Times New Roman"/>
        <family val="1"/>
      </rPr>
      <t xml:space="preserve"> în anul şcolar anterior, precizati situaţia elevilor cuprinşi în aceste forme: </t>
    </r>
  </si>
  <si>
    <t>Total elevi din învăţământul  de zi</t>
  </si>
  <si>
    <r>
      <t xml:space="preserve">Situaţia elevilor cuprinşi în </t>
    </r>
    <r>
      <rPr>
        <b/>
        <i/>
        <sz val="11"/>
        <color indexed="12"/>
        <rFont val="Times New Roman"/>
        <family val="1"/>
      </rPr>
      <t xml:space="preserve">alte forme de învăţământ </t>
    </r>
    <r>
      <rPr>
        <b/>
        <sz val="11"/>
        <rFont val="Times New Roman"/>
        <family val="1"/>
      </rPr>
      <t>din şcoală</t>
    </r>
  </si>
  <si>
    <r>
      <t xml:space="preserve">Rezultate la </t>
    </r>
    <r>
      <rPr>
        <b/>
        <i/>
        <u val="single"/>
        <sz val="11"/>
        <color indexed="12"/>
        <rFont val="Times New Roman"/>
        <family val="1"/>
      </rPr>
      <t>tezele naţionale cu subiect unic</t>
    </r>
    <r>
      <rPr>
        <b/>
        <u val="single"/>
        <sz val="11"/>
        <rFont val="Times New Roman"/>
        <family val="1"/>
      </rPr>
      <t xml:space="preserve"> (testarea naţională )</t>
    </r>
    <r>
      <rPr>
        <b/>
        <sz val="11"/>
        <rFont val="Times New Roman"/>
        <family val="1"/>
      </rPr>
      <t xml:space="preserve">; se vor înregistra numai informaţiile referitoare la </t>
    </r>
    <r>
      <rPr>
        <b/>
        <i/>
        <sz val="11"/>
        <color indexed="12"/>
        <rFont val="Times New Roman"/>
        <family val="1"/>
      </rPr>
      <t>absolvenţii de gimnaziu</t>
    </r>
    <r>
      <rPr>
        <b/>
        <sz val="11"/>
        <rFont val="Times New Roman"/>
        <family val="1"/>
      </rPr>
      <t xml:space="preserve"> </t>
    </r>
    <r>
      <rPr>
        <b/>
        <i/>
        <sz val="11"/>
        <color indexed="10"/>
        <rFont val="Times New Roman"/>
        <family val="1"/>
      </rPr>
      <t>din anul şcolar anterior</t>
    </r>
    <r>
      <rPr>
        <b/>
        <i/>
        <sz val="11"/>
        <rFont val="Times New Roman"/>
        <family val="1"/>
      </rPr>
      <t xml:space="preserve"> (fără serii anterioare)</t>
    </r>
  </si>
  <si>
    <t>Numărul absolvenţilor şcolii din anul şcolar anterior care se regasesc in anul şcolar curent in diferite unitati de învăţământ</t>
  </si>
  <si>
    <t>XI. Alte realizari în activitatea şcolii</t>
  </si>
  <si>
    <r>
      <t xml:space="preserve">Număr de elevi care au obţinut </t>
    </r>
    <r>
      <rPr>
        <b/>
        <i/>
        <sz val="11"/>
        <color indexed="12"/>
        <rFont val="Times New Roman"/>
        <family val="1"/>
      </rPr>
      <t>premii sau menţiuni la olimpiade, concursuri pe discipline, concursuri pe meserii, expoziţii, concursuri sportive sau artistice</t>
    </r>
    <r>
      <rPr>
        <b/>
        <sz val="11"/>
        <rFont val="Times New Roman"/>
        <family val="1"/>
      </rPr>
      <t xml:space="preserve">, ca urmare a participării la aceste evenimente, </t>
    </r>
    <r>
      <rPr>
        <b/>
        <i/>
        <sz val="11"/>
        <color indexed="12"/>
        <rFont val="Times New Roman"/>
        <family val="1"/>
      </rPr>
      <t xml:space="preserve">începând cu faza judeţeană </t>
    </r>
    <r>
      <rPr>
        <b/>
        <sz val="11"/>
        <rFont val="Times New Roman"/>
        <family val="1"/>
      </rPr>
      <t>(municipiul Bucureşti)</t>
    </r>
  </si>
  <si>
    <r>
      <t xml:space="preserve">Precizati </t>
    </r>
    <r>
      <rPr>
        <b/>
        <i/>
        <sz val="11"/>
        <color indexed="12"/>
        <rFont val="Times New Roman"/>
        <family val="1"/>
      </rPr>
      <t>numărul cadrelor didactice</t>
    </r>
    <r>
      <rPr>
        <b/>
        <sz val="11"/>
        <rFont val="Times New Roman"/>
        <family val="1"/>
      </rPr>
      <t xml:space="preserve"> care au calitate de </t>
    </r>
    <r>
      <rPr>
        <b/>
        <i/>
        <sz val="11"/>
        <color indexed="12"/>
        <rFont val="Times New Roman"/>
        <family val="1"/>
      </rPr>
      <t xml:space="preserve">formatori </t>
    </r>
    <r>
      <rPr>
        <b/>
        <sz val="11"/>
        <rFont val="Times New Roman"/>
        <family val="1"/>
      </rPr>
      <t xml:space="preserve">(cu certificat /atestat)  </t>
    </r>
  </si>
  <si>
    <r>
      <t xml:space="preserve">5. Elevi </t>
    </r>
    <r>
      <rPr>
        <b/>
        <i/>
        <sz val="10"/>
        <color indexed="12"/>
        <rFont val="Times New Roman"/>
        <family val="1"/>
      </rPr>
      <t>instituţionalizaţi sau în plasament</t>
    </r>
    <r>
      <rPr>
        <b/>
        <sz val="10"/>
        <rFont val="Times New Roman"/>
        <family val="1"/>
      </rPr>
      <t xml:space="preserve"> </t>
    </r>
    <r>
      <rPr>
        <b/>
        <i/>
        <sz val="10"/>
        <color indexed="12"/>
        <rFont val="Times New Roman"/>
        <family val="1"/>
      </rPr>
      <t>familial</t>
    </r>
  </si>
  <si>
    <r>
      <t xml:space="preserve">Precizaţi distribuţia </t>
    </r>
    <r>
      <rPr>
        <b/>
        <i/>
        <sz val="11"/>
        <color indexed="12"/>
        <rFont val="Times New Roman"/>
        <family val="1"/>
      </rPr>
      <t xml:space="preserve">elevilor din învăţământul forma "cu frecvenţa - zi" </t>
    </r>
    <r>
      <rPr>
        <b/>
        <sz val="11"/>
        <rFont val="Times New Roman"/>
        <family val="1"/>
      </rPr>
      <t>din unitate aflaţi în următoarele situaţii  (atât pentru elevii din şcoala coordonatoare, cât şi pentru elevii din unităţile subordonate):</t>
    </r>
  </si>
  <si>
    <t>3. alte modalităţi (semicareu etc.)</t>
  </si>
  <si>
    <r>
      <t xml:space="preserve">4. </t>
    </r>
    <r>
      <rPr>
        <sz val="10"/>
        <rFont val="Times New Roman"/>
        <family val="1"/>
      </rPr>
      <t xml:space="preserve">Numărul cadrelor didactice </t>
    </r>
    <r>
      <rPr>
        <b/>
        <sz val="10"/>
        <rFont val="Times New Roman"/>
        <family val="1"/>
      </rPr>
      <t>nou venite în şcoală</t>
    </r>
  </si>
  <si>
    <t>23. Invăţători / institutori</t>
  </si>
  <si>
    <t>3. peste normative</t>
  </si>
  <si>
    <t xml:space="preserve"> 9 - 10</t>
  </si>
  <si>
    <t>5 - 5,99</t>
  </si>
  <si>
    <t>6 - 6,99</t>
  </si>
  <si>
    <t>7 - 7,99</t>
  </si>
  <si>
    <t>8 - 8,99</t>
  </si>
  <si>
    <t>Precizati numărul cadrelor didactice din şcoala care sunt autori / coautori de manuale şcolare sau auxiliare didactice cu ISBN / ISSN</t>
  </si>
  <si>
    <t>Definirea şi promovarea ofertei educaţionale</t>
  </si>
  <si>
    <t>Proiectarea curriculumului</t>
  </si>
  <si>
    <t>Realizarea curriculumului</t>
  </si>
  <si>
    <t>Înv. "cu frecvenţă-zi"</t>
  </si>
  <si>
    <r>
      <t xml:space="preserve">Precizati </t>
    </r>
    <r>
      <rPr>
        <b/>
        <i/>
        <sz val="11"/>
        <color indexed="12"/>
        <rFont val="Times New Roman"/>
        <family val="1"/>
      </rPr>
      <t xml:space="preserve">veniturile proprii realizate </t>
    </r>
    <r>
      <rPr>
        <b/>
        <sz val="11"/>
        <rFont val="Times New Roman"/>
        <family val="1"/>
      </rPr>
      <t>prin : sponsorizări, participarea la proiecte şi programe naţionale sau internaţionale (proiecte finanţate din fonduri structurale, din Programul de învăţare pe tot parcusul vieţii etc.), activităţi productive, prestari servicii, organizarea de evenimente pentru comunitate etc. (</t>
    </r>
    <r>
      <rPr>
        <b/>
        <sz val="11"/>
        <color indexed="12"/>
        <rFont val="Times New Roman"/>
        <family val="1"/>
      </rPr>
      <t>mii RON</t>
    </r>
    <r>
      <rPr>
        <b/>
        <sz val="11"/>
        <rFont val="Times New Roman"/>
        <family val="1"/>
      </rPr>
      <t>)</t>
    </r>
  </si>
  <si>
    <r>
      <t xml:space="preserve">În şcoala Dvs. au existat </t>
    </r>
    <r>
      <rPr>
        <b/>
        <i/>
        <sz val="11"/>
        <color indexed="12"/>
        <rFont val="Times New Roman"/>
        <family val="1"/>
      </rPr>
      <t>acţiuni de diseminare</t>
    </r>
    <r>
      <rPr>
        <b/>
        <sz val="11"/>
        <rFont val="Times New Roman"/>
        <family val="1"/>
      </rPr>
      <t xml:space="preserve"> a informaţiilor obţinute din experienţa participării României la astfel de evaluări (analize de obiective, de instrumente, de rezultate şi/sau de aspecte metodologice specifice)?</t>
    </r>
  </si>
  <si>
    <t>D23c-1</t>
  </si>
  <si>
    <t>D23c-2</t>
  </si>
  <si>
    <t>D23c-3</t>
  </si>
  <si>
    <t>D24c-1</t>
  </si>
  <si>
    <t>D24c-2</t>
  </si>
  <si>
    <t>D24c-3</t>
  </si>
  <si>
    <t>D24c-4</t>
  </si>
  <si>
    <t>D24s-1</t>
  </si>
  <si>
    <t>D24s-2</t>
  </si>
  <si>
    <t>D24s-3</t>
  </si>
  <si>
    <t>D24s-4</t>
  </si>
  <si>
    <t>D25den-6</t>
  </si>
  <si>
    <t>D25den-7</t>
  </si>
  <si>
    <t>D25den-8</t>
  </si>
  <si>
    <t>D26s-1</t>
  </si>
  <si>
    <t>D26s-2</t>
  </si>
  <si>
    <t>D26s-3</t>
  </si>
  <si>
    <t>D26c-1</t>
  </si>
  <si>
    <t>D26c-2</t>
  </si>
  <si>
    <t>D26c-3</t>
  </si>
  <si>
    <t>D32c-1</t>
  </si>
  <si>
    <t>D32c-2</t>
  </si>
  <si>
    <t>D32c-3</t>
  </si>
  <si>
    <t>D32s-1</t>
  </si>
  <si>
    <t>D32s-2</t>
  </si>
  <si>
    <t>D32s-3</t>
  </si>
  <si>
    <t>D35s</t>
  </si>
  <si>
    <t>D35c</t>
  </si>
  <si>
    <t>D39s-1</t>
  </si>
  <si>
    <t>D39s-2</t>
  </si>
  <si>
    <t>D59</t>
  </si>
  <si>
    <t>D59-1</t>
  </si>
  <si>
    <t>D59-2</t>
  </si>
  <si>
    <t>D59-3</t>
  </si>
  <si>
    <t>D60</t>
  </si>
  <si>
    <t>D60-1</t>
  </si>
  <si>
    <t>D60-2</t>
  </si>
  <si>
    <t>D61</t>
  </si>
  <si>
    <t>Discipline de studiu:</t>
  </si>
  <si>
    <t>Grad de acoperire</t>
  </si>
  <si>
    <r>
      <t xml:space="preserve">1. </t>
    </r>
    <r>
      <rPr>
        <b/>
        <sz val="10.5"/>
        <color indexed="8"/>
        <rFont val="Times New Roman"/>
        <family val="1"/>
      </rPr>
      <t xml:space="preserve">numărul de absenţe </t>
    </r>
    <r>
      <rPr>
        <b/>
        <sz val="10.5"/>
        <color indexed="12"/>
        <rFont val="Times New Roman"/>
        <family val="1"/>
      </rPr>
      <t>motivate</t>
    </r>
  </si>
  <si>
    <r>
      <t xml:space="preserve">2. </t>
    </r>
    <r>
      <rPr>
        <b/>
        <sz val="10.5"/>
        <color indexed="8"/>
        <rFont val="Times New Roman"/>
        <family val="1"/>
      </rPr>
      <t xml:space="preserve">numărul de absenţe </t>
    </r>
    <r>
      <rPr>
        <b/>
        <sz val="10.5"/>
        <color indexed="12"/>
        <rFont val="Times New Roman"/>
        <family val="1"/>
      </rPr>
      <t>nemotivate</t>
    </r>
  </si>
  <si>
    <t>D17-1</t>
  </si>
  <si>
    <t>D17-2</t>
  </si>
  <si>
    <t>D17-3</t>
  </si>
  <si>
    <t>D17-4</t>
  </si>
  <si>
    <t>D17-5</t>
  </si>
  <si>
    <t>D17-6</t>
  </si>
  <si>
    <t>D23-4</t>
  </si>
  <si>
    <t>D25-1</t>
  </si>
  <si>
    <t>D25-2</t>
  </si>
  <si>
    <t>D25-3</t>
  </si>
  <si>
    <t>D30</t>
  </si>
  <si>
    <t>D31a-1</t>
  </si>
  <si>
    <t>D31a-2</t>
  </si>
  <si>
    <t>D31a-3</t>
  </si>
  <si>
    <t>D31b</t>
  </si>
  <si>
    <t>D33a</t>
  </si>
  <si>
    <t>D33b</t>
  </si>
  <si>
    <t>11. Religie</t>
  </si>
  <si>
    <t>12. Ştiinte socio-umane</t>
  </si>
  <si>
    <t>13. Educaţie plastică</t>
  </si>
  <si>
    <t>14. Educaţie muzicală</t>
  </si>
  <si>
    <t>15. Educaţie fizică</t>
  </si>
  <si>
    <t>16. Consiliere</t>
  </si>
  <si>
    <t>17. Educaţie tehnologică</t>
  </si>
  <si>
    <t>1.Urban</t>
  </si>
  <si>
    <t>2.Rural</t>
  </si>
  <si>
    <t>D11-1</t>
  </si>
  <si>
    <t>D11-2</t>
  </si>
  <si>
    <t>D11-3</t>
  </si>
  <si>
    <t>D11-4</t>
  </si>
  <si>
    <t>D11-5</t>
  </si>
  <si>
    <t>D11-6</t>
  </si>
  <si>
    <t>D44-1</t>
  </si>
  <si>
    <t>D44-2</t>
  </si>
  <si>
    <r>
      <t xml:space="preserve">1. dispune de </t>
    </r>
    <r>
      <rPr>
        <b/>
        <i/>
        <sz val="10"/>
        <color indexed="12"/>
        <rFont val="Times New Roman"/>
        <family val="1"/>
      </rPr>
      <t>soft educaţional pentru majoritatea disciplinelor</t>
    </r>
    <r>
      <rPr>
        <b/>
        <sz val="10"/>
        <rFont val="Times New Roman"/>
        <family val="1"/>
      </rPr>
      <t xml:space="preserve"> de studiu din programa şcolară </t>
    </r>
  </si>
  <si>
    <t>D15-1</t>
  </si>
  <si>
    <t>D15-2</t>
  </si>
  <si>
    <t>D15-3</t>
  </si>
  <si>
    <t>D15-4</t>
  </si>
  <si>
    <t>D16-1</t>
  </si>
  <si>
    <t>D16-2</t>
  </si>
  <si>
    <t>D16-3</t>
  </si>
  <si>
    <t>D16-4</t>
  </si>
  <si>
    <t>D19-1</t>
  </si>
  <si>
    <t>D19-2</t>
  </si>
  <si>
    <r>
      <t>2</t>
    </r>
    <r>
      <rPr>
        <sz val="10"/>
        <rFont val="Times New Roman"/>
        <family val="1"/>
      </rPr>
      <t>. in majorit. struct</t>
    </r>
  </si>
  <si>
    <t>D53a-4</t>
  </si>
  <si>
    <t>D53a-5</t>
  </si>
  <si>
    <t>D53a-6</t>
  </si>
  <si>
    <t>Numar elevi</t>
  </si>
  <si>
    <t>Total repetenti</t>
  </si>
  <si>
    <t>Numar grupe/ clase</t>
  </si>
  <si>
    <t>Numar copii/ elevi</t>
  </si>
  <si>
    <t>Total elevi (toate nivelurile)</t>
  </si>
  <si>
    <t>D59-4</t>
  </si>
  <si>
    <t>D60-3</t>
  </si>
  <si>
    <t>2. Liceu-ciclul inferior (certificare de nivel 2) - alte forme</t>
  </si>
  <si>
    <t>4. Liceu-ciclul superior (certificare de nivel 3) - alte forme</t>
  </si>
  <si>
    <t>Alte forme</t>
  </si>
  <si>
    <t>D64b</t>
  </si>
  <si>
    <t>D64a-1</t>
  </si>
  <si>
    <t>D64a-2</t>
  </si>
  <si>
    <t>D64a-3</t>
  </si>
  <si>
    <t>D72</t>
  </si>
  <si>
    <r>
      <t xml:space="preserve">România a participat </t>
    </r>
    <r>
      <rPr>
        <b/>
        <u val="single"/>
        <sz val="10"/>
        <rFont val="Times New Roman"/>
        <family val="1"/>
      </rPr>
      <t>la evaluări internaţionale</t>
    </r>
    <r>
      <rPr>
        <sz val="10"/>
        <rFont val="Times New Roman"/>
        <family val="1"/>
      </rPr>
      <t xml:space="preserve"> (</t>
    </r>
    <r>
      <rPr>
        <b/>
        <i/>
        <sz val="10"/>
        <rFont val="Times New Roman"/>
        <family val="1"/>
      </rPr>
      <t>PIRLS</t>
    </r>
    <r>
      <rPr>
        <sz val="10"/>
        <rFont val="Times New Roman"/>
        <family val="1"/>
      </rPr>
      <t xml:space="preserve"> - investigarea nivelului de înţelegere a lecturii a elevilor de clasa a IV-a; </t>
    </r>
    <r>
      <rPr>
        <b/>
        <i/>
        <sz val="10"/>
        <rFont val="Times New Roman"/>
        <family val="1"/>
      </rPr>
      <t>TIMSS</t>
    </r>
    <r>
      <rPr>
        <sz val="10"/>
        <rFont val="Times New Roman"/>
        <family val="1"/>
      </rPr>
      <t xml:space="preserve"> - investigarea achiziţiilor elevilor de clasa a VIII-a la matematică şi ştiinţe; </t>
    </r>
    <r>
      <rPr>
        <b/>
        <i/>
        <sz val="10"/>
        <rFont val="Times New Roman"/>
        <family val="1"/>
      </rPr>
      <t>PISA</t>
    </r>
    <r>
      <rPr>
        <sz val="10"/>
        <rFont val="Times New Roman"/>
        <family val="1"/>
      </rPr>
      <t xml:space="preserve"> – evaluarea capacităţii tinerilor de 15 ani de a-şi utiliza competenţele de lectură, de matematică şi de ştiinţe dobândite pe parcursul şcolarizării obligatorii).  
</t>
    </r>
    <r>
      <rPr>
        <b/>
        <sz val="12"/>
        <rFont val="Times New Roman"/>
        <family val="1"/>
      </rPr>
      <t>În legătură cu experienţa unor astfel de evaluări, vă rugăm să precizaţi dacă:</t>
    </r>
    <r>
      <rPr>
        <sz val="10"/>
        <rFont val="Times New Roman"/>
        <family val="1"/>
      </rPr>
      <t xml:space="preserve">
</t>
    </r>
  </si>
  <si>
    <t>3. 25-50%</t>
  </si>
  <si>
    <t xml:space="preserve">Nivelul de realizare a indicatorilor de performanţă, conform standardelor de acreditare şi de evaluare periodică (H.G. nr. 21/18.01.200) şi standardelor de referinţă – (H.G.1534/2008)
</t>
  </si>
  <si>
    <t>Dotarea cu  tehnologie informatică şi de comunicare.</t>
  </si>
  <si>
    <t>Nu uitaţi să salvaţi fişierul cu numele echivalent codului unitatii !</t>
  </si>
  <si>
    <t>18. Educaţie antreprenorială</t>
  </si>
  <si>
    <t>19. Informatică, IT</t>
  </si>
  <si>
    <t>20. Discipline economice</t>
  </si>
  <si>
    <t>21. Discipline de specialitate</t>
  </si>
  <si>
    <t>22. Maiştri instructori</t>
  </si>
  <si>
    <t>24. Educatoare</t>
  </si>
  <si>
    <t>25. Puericultor</t>
  </si>
  <si>
    <t>26. Alte</t>
  </si>
  <si>
    <r>
      <t xml:space="preserve">Informaţii privind </t>
    </r>
    <r>
      <rPr>
        <b/>
        <sz val="11"/>
        <rFont val="Times New Roman"/>
        <family val="1"/>
      </rPr>
      <t xml:space="preserve">directorii </t>
    </r>
    <r>
      <rPr>
        <b/>
        <i/>
        <sz val="9"/>
        <rFont val="Times New Roman"/>
        <family val="1"/>
      </rPr>
      <t>(</t>
    </r>
    <r>
      <rPr>
        <i/>
        <sz val="9"/>
        <rFont val="Times New Roman"/>
        <family val="1"/>
      </rPr>
      <t>informatiile se vor completa pentru fiecare dintre directorii din unitate</t>
    </r>
    <r>
      <rPr>
        <b/>
        <i/>
        <sz val="9"/>
        <rFont val="Times New Roman"/>
        <family val="1"/>
      </rPr>
      <t>)</t>
    </r>
    <r>
      <rPr>
        <b/>
        <sz val="9"/>
        <rFont val="Times New Roman"/>
        <family val="1"/>
      </rPr>
      <t xml:space="preserve"> :</t>
    </r>
  </si>
  <si>
    <r>
      <t xml:space="preserve">4. Numărul de clase din învăţământul </t>
    </r>
    <r>
      <rPr>
        <b/>
        <sz val="10"/>
        <rFont val="Times New Roman"/>
        <family val="1"/>
      </rPr>
      <t>primar (I-IV)</t>
    </r>
  </si>
  <si>
    <r>
      <t xml:space="preserve">5. Numărul de clase din învăţământul </t>
    </r>
    <r>
      <rPr>
        <b/>
        <sz val="10"/>
        <rFont val="Times New Roman"/>
        <family val="1"/>
      </rPr>
      <t>gimnazial (V-VIII)</t>
    </r>
  </si>
  <si>
    <r>
      <t xml:space="preserve">6. Numărul de clase din învăţământul </t>
    </r>
    <r>
      <rPr>
        <b/>
        <sz val="10"/>
        <rFont val="Times New Roman"/>
        <family val="1"/>
      </rPr>
      <t>liceal (IX-XII/XIII)</t>
    </r>
  </si>
  <si>
    <r>
      <t xml:space="preserve">7. Numărul de clase din învăţământul </t>
    </r>
    <r>
      <rPr>
        <b/>
        <sz val="10"/>
        <rFont val="Times New Roman"/>
        <family val="1"/>
      </rPr>
      <t>profesional cu durata de 2 ani după clasa a IX-a</t>
    </r>
  </si>
  <si>
    <r>
      <t xml:space="preserve">8. Numărul de grupe la </t>
    </r>
    <r>
      <rPr>
        <b/>
        <sz val="10"/>
        <rFont val="Times New Roman"/>
        <family val="1"/>
      </rPr>
      <t xml:space="preserve">stagiile de practică după finalizarea ciclului inferior al liceului </t>
    </r>
  </si>
  <si>
    <r>
      <t xml:space="preserve">9. Numărul de clase din învăţământul </t>
    </r>
    <r>
      <rPr>
        <b/>
        <sz val="10"/>
        <rFont val="Times New Roman"/>
        <family val="1"/>
      </rPr>
      <t>postliceal</t>
    </r>
  </si>
  <si>
    <t>D17-9</t>
  </si>
  <si>
    <t>4. primar</t>
  </si>
  <si>
    <t>5. gimnazial</t>
  </si>
  <si>
    <t>6. liceal</t>
  </si>
  <si>
    <t>7. profesional</t>
  </si>
  <si>
    <t>8. postliceal</t>
  </si>
  <si>
    <t>D11-8</t>
  </si>
  <si>
    <t>3. clasa pregătitoare</t>
  </si>
  <si>
    <r>
      <t xml:space="preserve">4. Numărul de elevi din învăţământul </t>
    </r>
    <r>
      <rPr>
        <b/>
        <sz val="10"/>
        <rFont val="Times New Roman"/>
        <family val="1"/>
      </rPr>
      <t>primar</t>
    </r>
    <r>
      <rPr>
        <sz val="10"/>
        <rFont val="Times New Roman"/>
        <family val="1"/>
      </rPr>
      <t xml:space="preserve"> </t>
    </r>
    <r>
      <rPr>
        <b/>
        <sz val="10"/>
        <rFont val="Times New Roman"/>
        <family val="1"/>
      </rPr>
      <t>(I-IV)</t>
    </r>
  </si>
  <si>
    <r>
      <t xml:space="preserve">5. Numărul de elevi din învăţământul </t>
    </r>
    <r>
      <rPr>
        <b/>
        <sz val="10"/>
        <rFont val="Times New Roman"/>
        <family val="1"/>
      </rPr>
      <t>gimnazial</t>
    </r>
    <r>
      <rPr>
        <sz val="10"/>
        <rFont val="Times New Roman"/>
        <family val="1"/>
      </rPr>
      <t xml:space="preserve"> </t>
    </r>
    <r>
      <rPr>
        <b/>
        <sz val="10"/>
        <rFont val="Times New Roman"/>
        <family val="1"/>
      </rPr>
      <t>(V-VIII)</t>
    </r>
  </si>
  <si>
    <r>
      <t xml:space="preserve">6. Numărul de elevi din învăţământul </t>
    </r>
    <r>
      <rPr>
        <b/>
        <sz val="10"/>
        <rFont val="Times New Roman"/>
        <family val="1"/>
      </rPr>
      <t>liceal ( IX-XII/XIII)</t>
    </r>
  </si>
  <si>
    <r>
      <t xml:space="preserve">7. Numărul de elevi din învăţământul </t>
    </r>
    <r>
      <rPr>
        <b/>
        <sz val="10"/>
        <rFont val="Times New Roman"/>
        <family val="1"/>
      </rPr>
      <t>profesional cu durata de 2 ani după clasa a IX-a</t>
    </r>
  </si>
  <si>
    <r>
      <t xml:space="preserve">8. Numărul de elevi la </t>
    </r>
    <r>
      <rPr>
        <b/>
        <sz val="10"/>
        <rFont val="Times New Roman"/>
        <family val="1"/>
      </rPr>
      <t xml:space="preserve">stagiile de practică după finalizarea ciclului inferior al liceului </t>
    </r>
  </si>
  <si>
    <r>
      <t xml:space="preserve">9. Numărul de elevi din învăţământul </t>
    </r>
    <r>
      <rPr>
        <b/>
        <sz val="10"/>
        <rFont val="Times New Roman"/>
        <family val="1"/>
      </rPr>
      <t>postliceal</t>
    </r>
  </si>
  <si>
    <t>D18-9</t>
  </si>
  <si>
    <r>
      <t xml:space="preserve">3. Numărul de elevi din </t>
    </r>
    <r>
      <rPr>
        <b/>
        <sz val="10"/>
        <rFont val="Times New Roman"/>
        <family val="1"/>
      </rPr>
      <t>clasa pregatitoare (CP)</t>
    </r>
  </si>
  <si>
    <r>
      <t xml:space="preserve">3. Numărul de clase pentru </t>
    </r>
    <r>
      <rPr>
        <b/>
        <sz val="10"/>
        <rFont val="Times New Roman"/>
        <family val="1"/>
      </rPr>
      <t>clasa pregătitoare (CP)</t>
    </r>
  </si>
  <si>
    <r>
      <t>6. Numărul de elevi din învăţământul</t>
    </r>
    <r>
      <rPr>
        <b/>
        <sz val="10"/>
        <rFont val="Times New Roman"/>
        <family val="1"/>
      </rPr>
      <t xml:space="preserve"> liceal (IX-XII/XIII)</t>
    </r>
  </si>
  <si>
    <t>D19-7</t>
  </si>
  <si>
    <t>D19-8</t>
  </si>
  <si>
    <t>D19-9</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</si>
  <si>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în învățământul profesional cu durata de 2 ani după clasa a IX-a</t>
    </r>
  </si>
  <si>
    <t>2012-2013</t>
  </si>
  <si>
    <t>SCOALA GIMNAZIALA IZBICENI</t>
  </si>
  <si>
    <t>IZBICENI</t>
  </si>
  <si>
    <t>OT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</si>
</sst>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s>
  <fonts count="109">
    <font>
      <sz val="10"/>
      <name val="Times New Roman"/>
      <family val="0"/>
    </font>
    <font>
      <b/>
      <sz val="16"/>
      <color indexed="10"/>
      <name val="Times New Roman"/>
      <family val="1"/>
    </font>
    <font>
      <b/>
      <i/>
      <sz val="14"/>
      <color indexed="10"/>
      <name val="Times New Roman"/>
      <family val="1"/>
    </font>
    <font>
      <b/>
      <i/>
      <sz val="11"/>
      <color indexed="10"/>
      <name val="Times New Roman"/>
      <family val="1"/>
    </font>
    <font>
      <b/>
      <sz val="16"/>
      <name val="Times New Roman"/>
      <family val="1"/>
    </font>
    <font>
      <b/>
      <sz val="12"/>
      <name val="Times New Roman"/>
      <family val="1"/>
    </font>
    <font>
      <b/>
      <sz val="11"/>
      <name val="Times New Roman"/>
      <family val="1"/>
    </font>
    <font>
      <b/>
      <sz val="10"/>
      <name val="Times New Roman"/>
      <family val="1"/>
    </font>
    <font>
      <b/>
      <sz val="6"/>
      <name val="Times New Roman"/>
      <family val="1"/>
    </font>
    <font>
      <sz val="6"/>
      <name val="Times New Roman"/>
      <family val="1"/>
    </font>
    <font>
      <sz val="8"/>
      <name val="Times New Roman"/>
      <family val="1"/>
    </font>
    <font>
      <sz val="11"/>
      <name val="Times New Roman"/>
      <family val="1"/>
    </font>
    <font>
      <b/>
      <sz val="11"/>
      <color indexed="8"/>
      <name val="Times New Roman"/>
      <family val="1"/>
    </font>
    <font>
      <sz val="10.5"/>
      <name val="Times New Roman"/>
      <family val="1"/>
    </font>
    <font>
      <sz val="16"/>
      <name val="Times New Roman"/>
      <family val="1"/>
    </font>
    <font>
      <b/>
      <sz val="9"/>
      <name val="Times New Roman"/>
      <family val="1"/>
    </font>
    <font>
      <b/>
      <u val="single"/>
      <sz val="11"/>
      <name val="Times New Roman"/>
      <family val="1"/>
    </font>
    <font>
      <b/>
      <i/>
      <u val="single"/>
      <sz val="11"/>
      <name val="Times New Roman"/>
      <family val="1"/>
    </font>
    <font>
      <b/>
      <sz val="10.5"/>
      <name val="Times New Roman"/>
      <family val="1"/>
    </font>
    <font>
      <sz val="9"/>
      <name val="Times New Roman"/>
      <family val="1"/>
    </font>
    <font>
      <i/>
      <sz val="9"/>
      <name val="Times New Roman"/>
      <family val="1"/>
    </font>
    <font>
      <sz val="10"/>
      <color indexed="8"/>
      <name val="Times New Roman"/>
      <family val="1"/>
    </font>
    <font>
      <b/>
      <sz val="10"/>
      <color indexed="8"/>
      <name val="Times New Roman"/>
      <family val="1"/>
    </font>
    <font>
      <b/>
      <i/>
      <sz val="11"/>
      <name val="Times New Roman"/>
      <family val="1"/>
    </font>
    <font>
      <b/>
      <i/>
      <sz val="10"/>
      <name val="Times New Roman"/>
      <family val="1"/>
    </font>
    <font>
      <i/>
      <sz val="10"/>
      <name val="Times New Roman"/>
      <family val="1"/>
    </font>
    <font>
      <b/>
      <i/>
      <sz val="20"/>
      <name val="Times New Roman"/>
      <family val="1"/>
    </font>
    <font>
      <b/>
      <i/>
      <sz val="20"/>
      <color indexed="12"/>
      <name val="Times New Roman"/>
      <family val="1"/>
    </font>
    <font>
      <b/>
      <sz val="10.5"/>
      <color indexed="10"/>
      <name val="Times New Roman"/>
      <family val="1"/>
    </font>
    <font>
      <b/>
      <sz val="10"/>
      <color indexed="10"/>
      <name val="Times New Roman"/>
      <family val="1"/>
    </font>
    <font>
      <b/>
      <sz val="10"/>
      <color indexed="12"/>
      <name val="Times New Roman"/>
      <family val="1"/>
    </font>
    <font>
      <sz val="10"/>
      <color indexed="12"/>
      <name val="Times New Roman"/>
      <family val="1"/>
    </font>
    <font>
      <b/>
      <sz val="8"/>
      <name val="Times New Roman"/>
      <family val="1"/>
    </font>
    <font>
      <b/>
      <i/>
      <u val="single"/>
      <sz val="11"/>
      <color indexed="12"/>
      <name val="Times New Roman"/>
      <family val="1"/>
    </font>
    <font>
      <b/>
      <sz val="11"/>
      <color indexed="12"/>
      <name val="Times New Roman"/>
      <family val="1"/>
    </font>
    <font>
      <b/>
      <i/>
      <sz val="10"/>
      <color indexed="12"/>
      <name val="Times New Roman"/>
      <family val="1"/>
    </font>
    <font>
      <b/>
      <u val="single"/>
      <sz val="11"/>
      <color indexed="12"/>
      <name val="Times New Roman"/>
      <family val="1"/>
    </font>
    <font>
      <b/>
      <sz val="10.5"/>
      <color indexed="12"/>
      <name val="Times New Roman"/>
      <family val="1"/>
    </font>
    <font>
      <b/>
      <i/>
      <sz val="11"/>
      <color indexed="12"/>
      <name val="Times New Roman"/>
      <family val="1"/>
    </font>
    <font>
      <b/>
      <u val="single"/>
      <sz val="10"/>
      <name val="Times New Roman"/>
      <family val="1"/>
    </font>
    <font>
      <u val="single"/>
      <sz val="10"/>
      <color indexed="12"/>
      <name val="Times New Roman"/>
      <family val="1"/>
    </font>
    <font>
      <u val="single"/>
      <sz val="10"/>
      <color indexed="36"/>
      <name val="Times New Roman"/>
      <family val="1"/>
    </font>
    <font>
      <b/>
      <sz val="14"/>
      <name val="Times New Roman"/>
      <family val="1"/>
    </font>
    <font>
      <b/>
      <sz val="20"/>
      <name val="Times New Roman"/>
      <family val="1"/>
    </font>
    <font>
      <sz val="20"/>
      <name val="Times New Roman"/>
      <family val="1"/>
    </font>
    <font>
      <i/>
      <sz val="11"/>
      <name val="Times New Roman"/>
      <family val="1"/>
    </font>
    <font>
      <b/>
      <i/>
      <sz val="9"/>
      <name val="Times New Roman"/>
      <family val="1"/>
    </font>
    <font>
      <b/>
      <sz val="12"/>
      <color indexed="10"/>
      <name val="Times New Roman"/>
      <family val="1"/>
    </font>
    <font>
      <b/>
      <sz val="10.5"/>
      <color indexed="8"/>
      <name val="Times New Roman"/>
      <family val="1"/>
    </font>
    <font>
      <sz val="10"/>
      <color indexed="10"/>
      <name val="Times New Roman"/>
      <family val="1"/>
    </font>
    <font>
      <sz val="12"/>
      <name val="Times New Roman"/>
      <family val="1"/>
    </font>
    <font>
      <sz val="14"/>
      <name val="Times New Roman"/>
      <family val="1"/>
    </font>
    <font>
      <b/>
      <i/>
      <sz val="12"/>
      <name val="Times New Roman"/>
      <family val="1"/>
    </font>
    <font>
      <i/>
      <sz val="12"/>
      <name val="Times New Roman"/>
      <family val="1"/>
    </font>
    <font>
      <b/>
      <i/>
      <sz val="10"/>
      <color indexed="10"/>
      <name val="Times New Roman"/>
      <family val="1"/>
    </font>
    <font>
      <b/>
      <i/>
      <u val="single"/>
      <sz val="10"/>
      <color indexed="10"/>
      <name val="Times New Roman"/>
      <family val="1"/>
    </font>
    <font>
      <b/>
      <i/>
      <sz val="8"/>
      <color indexed="8"/>
      <name val="Times New Roman"/>
      <family val="1"/>
    </font>
    <font>
      <b/>
      <i/>
      <sz val="14"/>
      <color indexed="12"/>
      <name val="Times New Roman"/>
      <family val="1"/>
    </font>
    <font>
      <b/>
      <sz val="8"/>
      <name val="Tahoma"/>
      <family val="0"/>
    </font>
    <font>
      <sz val="8"/>
      <name val="Tahoma"/>
      <family val="0"/>
    </font>
    <font>
      <b/>
      <i/>
      <sz val="16"/>
      <name val="Times New Roman"/>
      <family val="1"/>
    </font>
    <font>
      <i/>
      <sz val="16"/>
      <name val="Times New Roman"/>
      <family val="1"/>
    </font>
    <font>
      <b/>
      <i/>
      <sz val="10"/>
      <color indexed="8"/>
      <name val="Times New Roman"/>
      <family val="1"/>
    </font>
    <font>
      <b/>
      <i/>
      <sz val="11"/>
      <color indexed="8"/>
      <name val="Times New Roman"/>
      <family val="1"/>
    </font>
    <font>
      <b/>
      <i/>
      <sz val="16"/>
      <color indexed="10"/>
      <name val="Times New Roman"/>
      <family val="1"/>
    </font>
    <font>
      <i/>
      <sz val="11"/>
      <color indexed="10"/>
      <name val="Times New Roman"/>
      <family val="1"/>
    </font>
    <font>
      <b/>
      <i/>
      <u val="single"/>
      <sz val="10"/>
      <color indexed="12"/>
      <name val="Times New Roman"/>
      <family val="1"/>
    </font>
    <font>
      <b/>
      <i/>
      <u val="single"/>
      <sz val="10"/>
      <color indexed="8"/>
      <name val="Times New Roman"/>
      <family val="1"/>
    </font>
    <font>
      <b/>
      <i/>
      <sz val="14"/>
      <name val="Times New Roman"/>
      <family val="1"/>
    </font>
    <font>
      <sz val="9"/>
      <name val="Tahoma"/>
      <family val="2"/>
    </font>
    <font>
      <sz val="11"/>
      <name val="Calibri"/>
      <family val="2"/>
    </font>
    <font>
      <b/>
      <i/>
      <sz val="10.5"/>
      <name val="Times New Roman"/>
      <family val="1"/>
    </font>
    <font>
      <b/>
      <sz val="11"/>
      <color indexed="10"/>
      <name val="Times New Roman"/>
      <family val="1"/>
    </font>
    <font>
      <b/>
      <sz val="20"/>
      <color indexed="10"/>
      <name val="Times New Roman"/>
      <family val="1"/>
    </font>
    <font>
      <sz val="2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thin"/>
      <bottom style="mediu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41"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40"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535">
    <xf numFmtId="0" fontId="0" fillId="0" borderId="0" xfId="0" applyAlignment="1">
      <alignment/>
    </xf>
    <xf numFmtId="0" fontId="0" fillId="0" borderId="0" xfId="0" applyAlignment="1" applyProtection="1">
      <alignment vertical="top"/>
      <protection/>
    </xf>
    <xf numFmtId="0" fontId="0" fillId="0" borderId="0" xfId="0" applyAlignment="1" applyProtection="1">
      <alignment/>
      <protection/>
    </xf>
    <xf numFmtId="0" fontId="2" fillId="0" borderId="0" xfId="0" applyFont="1" applyBorder="1" applyAlignment="1" applyProtection="1">
      <alignment vertical="top"/>
      <protection/>
    </xf>
    <xf numFmtId="0" fontId="0" fillId="0" borderId="0" xfId="0" applyBorder="1" applyAlignment="1" applyProtection="1">
      <alignment vertical="top"/>
      <protection/>
    </xf>
    <xf numFmtId="0" fontId="0" fillId="0" borderId="0" xfId="0" applyAlignment="1" applyProtection="1">
      <alignment vertical="top" wrapText="1"/>
      <protection/>
    </xf>
    <xf numFmtId="0" fontId="1" fillId="0" borderId="0" xfId="0" applyFont="1" applyAlignment="1" applyProtection="1">
      <alignment horizontal="center" vertical="center"/>
      <protection/>
    </xf>
    <xf numFmtId="0" fontId="0" fillId="0" borderId="0" xfId="0" applyAlignment="1" applyProtection="1">
      <alignment vertical="center"/>
      <protection/>
    </xf>
    <xf numFmtId="0" fontId="6" fillId="0" borderId="0" xfId="0" applyFont="1" applyBorder="1" applyAlignment="1" applyProtection="1">
      <alignment vertical="top"/>
      <protection/>
    </xf>
    <xf numFmtId="0" fontId="8" fillId="0" borderId="0" xfId="0" applyFont="1" applyBorder="1" applyAlignment="1" applyProtection="1">
      <alignment vertical="top"/>
      <protection/>
    </xf>
    <xf numFmtId="0" fontId="9" fillId="0" borderId="0" xfId="0" applyFont="1" applyAlignment="1" applyProtection="1">
      <alignment vertical="top"/>
      <protection/>
    </xf>
    <xf numFmtId="0" fontId="11" fillId="0" borderId="0" xfId="0" applyFont="1" applyAlignment="1" applyProtection="1">
      <alignment vertical="top"/>
      <protection/>
    </xf>
    <xf numFmtId="0" fontId="7" fillId="0" borderId="0" xfId="0" applyFont="1" applyBorder="1" applyAlignment="1" applyProtection="1">
      <alignment vertical="top"/>
      <protection/>
    </xf>
    <xf numFmtId="0" fontId="7" fillId="33" borderId="10" xfId="0"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0" applyBorder="1" applyAlignment="1">
      <alignment vertical="top" wrapText="1"/>
    </xf>
    <xf numFmtId="0" fontId="0" fillId="0" borderId="0" xfId="0" applyAlignment="1" applyProtection="1">
      <alignment horizontal="center" wrapText="1"/>
      <protection/>
    </xf>
    <xf numFmtId="0" fontId="20" fillId="0" borderId="0" xfId="0" applyFont="1" applyBorder="1" applyAlignment="1" applyProtection="1">
      <alignment horizontal="center" vertical="top"/>
      <protection/>
    </xf>
    <xf numFmtId="0" fontId="0" fillId="0" borderId="0" xfId="0" applyAlignment="1" applyProtection="1">
      <alignment horizontal="center"/>
      <protection/>
    </xf>
    <xf numFmtId="0" fontId="0" fillId="0" borderId="0" xfId="0" applyAlignment="1" applyProtection="1">
      <alignment/>
      <protection/>
    </xf>
    <xf numFmtId="0" fontId="6" fillId="0" borderId="0" xfId="0" applyFont="1" applyAlignment="1" applyProtection="1">
      <alignment/>
      <protection/>
    </xf>
    <xf numFmtId="0" fontId="6" fillId="0" borderId="0" xfId="0" applyFont="1" applyAlignment="1" applyProtection="1">
      <alignment wrapText="1"/>
      <protection/>
    </xf>
    <xf numFmtId="0" fontId="7" fillId="0" borderId="0" xfId="0" applyFont="1" applyAlignment="1" applyProtection="1">
      <alignment/>
      <protection/>
    </xf>
    <xf numFmtId="0" fontId="0" fillId="0" borderId="0" xfId="0" applyAlignment="1" applyProtection="1">
      <alignment wrapText="1"/>
      <protection/>
    </xf>
    <xf numFmtId="0" fontId="0" fillId="0" borderId="0" xfId="0" applyFont="1" applyBorder="1" applyAlignment="1" applyProtection="1">
      <alignment horizontal="center" vertical="top" wrapText="1"/>
      <protection/>
    </xf>
    <xf numFmtId="0" fontId="7" fillId="0" borderId="11" xfId="0" applyFon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7" fillId="0" borderId="12" xfId="0" applyFont="1" applyBorder="1" applyAlignment="1" applyProtection="1">
      <alignment horizontal="center"/>
      <protection/>
    </xf>
    <xf numFmtId="0" fontId="7" fillId="0" borderId="0" xfId="0" applyFont="1" applyBorder="1" applyAlignment="1" applyProtection="1">
      <alignment/>
      <protection/>
    </xf>
    <xf numFmtId="0" fontId="0" fillId="0" borderId="0" xfId="0" applyFont="1" applyAlignment="1" applyProtection="1">
      <alignment horizontal="left"/>
      <protection/>
    </xf>
    <xf numFmtId="0" fontId="7" fillId="0" borderId="11" xfId="0" applyFont="1" applyBorder="1" applyAlignment="1" applyProtection="1">
      <alignment horizontal="left" vertical="top"/>
      <protection/>
    </xf>
    <xf numFmtId="0" fontId="7" fillId="0" borderId="0" xfId="0" applyFont="1" applyAlignment="1" applyProtection="1">
      <alignment/>
      <protection/>
    </xf>
    <xf numFmtId="0" fontId="18" fillId="0" borderId="0" xfId="0" applyFont="1" applyAlignment="1" applyProtection="1">
      <alignment horizontal="left" indent="11"/>
      <protection/>
    </xf>
    <xf numFmtId="0" fontId="13" fillId="0" borderId="0" xfId="0" applyFont="1" applyAlignment="1" applyProtection="1">
      <alignment/>
      <protection/>
    </xf>
    <xf numFmtId="0" fontId="22" fillId="0" borderId="0" xfId="0" applyFont="1" applyAlignment="1" applyProtection="1">
      <alignment/>
      <protection/>
    </xf>
    <xf numFmtId="0" fontId="0" fillId="0" borderId="0" xfId="0" applyBorder="1" applyAlignment="1" applyProtection="1">
      <alignment wrapText="1"/>
      <protection/>
    </xf>
    <xf numFmtId="49" fontId="22" fillId="0" borderId="11" xfId="0" applyNumberFormat="1" applyFont="1" applyBorder="1" applyAlignment="1" applyProtection="1">
      <alignment horizontal="center" vertical="top" wrapText="1"/>
      <protection/>
    </xf>
    <xf numFmtId="0" fontId="22" fillId="0" borderId="11" xfId="0" applyFont="1" applyBorder="1" applyAlignment="1" applyProtection="1">
      <alignment horizontal="center" vertical="top"/>
      <protection/>
    </xf>
    <xf numFmtId="0" fontId="11" fillId="0" borderId="0" xfId="0" applyFont="1" applyAlignment="1" applyProtection="1">
      <alignment/>
      <protection/>
    </xf>
    <xf numFmtId="0" fontId="18" fillId="0" borderId="0" xfId="0" applyFont="1" applyAlignment="1" applyProtection="1">
      <alignment/>
      <protection/>
    </xf>
    <xf numFmtId="0" fontId="7" fillId="33" borderId="11" xfId="0" applyFont="1" applyFill="1" applyBorder="1" applyAlignment="1" applyProtection="1">
      <alignment horizontal="center"/>
      <protection locked="0"/>
    </xf>
    <xf numFmtId="0" fontId="0" fillId="0" borderId="0" xfId="0" applyFont="1" applyBorder="1" applyAlignment="1" applyProtection="1">
      <alignment vertical="top" wrapText="1"/>
      <protection/>
    </xf>
    <xf numFmtId="0" fontId="7" fillId="0" borderId="0" xfId="0" applyFont="1" applyBorder="1" applyAlignment="1" applyProtection="1">
      <alignment horizontal="left" vertical="top"/>
      <protection/>
    </xf>
    <xf numFmtId="0" fontId="0" fillId="0" borderId="0" xfId="0" applyAlignment="1">
      <alignment vertical="top"/>
    </xf>
    <xf numFmtId="0" fontId="13" fillId="0" borderId="0" xfId="0" applyFont="1" applyBorder="1" applyAlignment="1" applyProtection="1">
      <alignment vertical="top"/>
      <protection/>
    </xf>
    <xf numFmtId="0" fontId="28" fillId="0" borderId="11" xfId="0" applyFont="1" applyFill="1" applyBorder="1" applyAlignment="1" applyProtection="1">
      <alignment horizontal="center" vertical="top"/>
      <protection/>
    </xf>
    <xf numFmtId="0" fontId="29" fillId="0" borderId="11" xfId="0" applyFont="1" applyFill="1" applyBorder="1" applyAlignment="1" applyProtection="1">
      <alignment horizontal="center" vertical="top" wrapText="1"/>
      <protection/>
    </xf>
    <xf numFmtId="0" fontId="29" fillId="0" borderId="13" xfId="0" applyFont="1" applyBorder="1" applyAlignment="1" applyProtection="1">
      <alignment horizontal="center"/>
      <protection/>
    </xf>
    <xf numFmtId="0" fontId="29" fillId="0" borderId="0" xfId="0" applyFont="1" applyBorder="1" applyAlignment="1" applyProtection="1">
      <alignment horizontal="center"/>
      <protection/>
    </xf>
    <xf numFmtId="0" fontId="7" fillId="0" borderId="0" xfId="0" applyFont="1" applyBorder="1" applyAlignment="1" applyProtection="1">
      <alignment horizontal="center" vertical="center"/>
      <protection/>
    </xf>
    <xf numFmtId="0" fontId="7" fillId="33" borderId="14" xfId="0" applyFont="1" applyFill="1" applyBorder="1" applyAlignment="1" applyProtection="1">
      <alignment horizontal="center"/>
      <protection locked="0"/>
    </xf>
    <xf numFmtId="0" fontId="7" fillId="33" borderId="15" xfId="0" applyFont="1" applyFill="1" applyBorder="1" applyAlignment="1" applyProtection="1">
      <alignment horizontal="center"/>
      <protection locked="0"/>
    </xf>
    <xf numFmtId="0" fontId="0" fillId="0" borderId="0" xfId="0" applyAlignment="1">
      <alignment/>
    </xf>
    <xf numFmtId="0" fontId="7" fillId="0" borderId="0" xfId="0" applyFont="1" applyAlignment="1" applyProtection="1">
      <alignment vertical="top"/>
      <protection/>
    </xf>
    <xf numFmtId="0" fontId="7" fillId="33" borderId="11" xfId="0" applyFont="1" applyFill="1" applyBorder="1" applyAlignment="1" applyProtection="1">
      <alignment horizontal="center" vertical="top"/>
      <protection locked="0"/>
    </xf>
    <xf numFmtId="0" fontId="21" fillId="0" borderId="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29" fillId="0" borderId="11" xfId="0" applyFont="1" applyBorder="1" applyAlignment="1" applyProtection="1">
      <alignment horizontal="center"/>
      <protection/>
    </xf>
    <xf numFmtId="0" fontId="0" fillId="0" borderId="0" xfId="0" applyAlignment="1">
      <alignment vertical="top" wrapText="1"/>
    </xf>
    <xf numFmtId="0" fontId="0" fillId="0" borderId="0" xfId="0" applyBorder="1" applyAlignment="1" applyProtection="1">
      <alignment vertical="top" wrapText="1"/>
      <protection/>
    </xf>
    <xf numFmtId="0" fontId="7" fillId="0" borderId="11" xfId="0" applyFont="1" applyFill="1" applyBorder="1" applyAlignment="1" applyProtection="1">
      <alignment/>
      <protection/>
    </xf>
    <xf numFmtId="0" fontId="7" fillId="0" borderId="11" xfId="0" applyFont="1" applyFill="1" applyBorder="1" applyAlignment="1" applyProtection="1">
      <alignment horizontal="left" vertical="top"/>
      <protection/>
    </xf>
    <xf numFmtId="0" fontId="32" fillId="0" borderId="0" xfId="0" applyFont="1" applyBorder="1" applyAlignment="1" applyProtection="1">
      <alignment horizontal="center" vertical="top" wrapText="1"/>
      <protection/>
    </xf>
    <xf numFmtId="0" fontId="29" fillId="0" borderId="16" xfId="0" applyFont="1" applyFill="1" applyBorder="1" applyAlignment="1" applyProtection="1">
      <alignment horizontal="center" vertical="top" wrapText="1"/>
      <protection/>
    </xf>
    <xf numFmtId="0" fontId="28" fillId="0" borderId="17" xfId="0" applyFont="1" applyFill="1" applyBorder="1" applyAlignment="1" applyProtection="1">
      <alignment horizontal="center" vertical="top"/>
      <protection/>
    </xf>
    <xf numFmtId="0" fontId="29" fillId="0" borderId="16" xfId="0" applyFont="1" applyBorder="1" applyAlignment="1" applyProtection="1">
      <alignment horizontal="center"/>
      <protection/>
    </xf>
    <xf numFmtId="0" fontId="22" fillId="0" borderId="18" xfId="0" applyFont="1" applyBorder="1" applyAlignment="1" applyProtection="1">
      <alignment horizontal="center" vertical="top" wrapText="1"/>
      <protection/>
    </xf>
    <xf numFmtId="49" fontId="22" fillId="0" borderId="18" xfId="0" applyNumberFormat="1" applyFont="1" applyBorder="1" applyAlignment="1" applyProtection="1">
      <alignment horizontal="center" vertical="top" wrapText="1"/>
      <protection/>
    </xf>
    <xf numFmtId="0" fontId="7" fillId="0" borderId="0" xfId="0" applyFont="1" applyAlignment="1" applyProtection="1">
      <alignment horizontal="left"/>
      <protection/>
    </xf>
    <xf numFmtId="0" fontId="0" fillId="0" borderId="0" xfId="0" applyAlignment="1">
      <alignment wrapText="1"/>
    </xf>
    <xf numFmtId="0" fontId="0" fillId="0" borderId="11" xfId="0" applyBorder="1" applyAlignment="1">
      <alignment/>
    </xf>
    <xf numFmtId="0" fontId="31" fillId="0" borderId="0" xfId="0" applyFont="1" applyAlignment="1" applyProtection="1">
      <alignment wrapText="1"/>
      <protection/>
    </xf>
    <xf numFmtId="0" fontId="7" fillId="0" borderId="11" xfId="0" applyFont="1" applyBorder="1" applyAlignment="1">
      <alignment horizontal="center" vertical="top" wrapText="1"/>
    </xf>
    <xf numFmtId="0" fontId="7" fillId="0" borderId="0" xfId="0" applyFont="1" applyAlignment="1">
      <alignment wrapText="1"/>
    </xf>
    <xf numFmtId="0" fontId="7" fillId="0" borderId="0" xfId="0" applyFont="1" applyBorder="1" applyAlignment="1">
      <alignment/>
    </xf>
    <xf numFmtId="0" fontId="0" fillId="0" borderId="11" xfId="0" applyFill="1" applyBorder="1" applyAlignment="1" applyProtection="1">
      <alignment horizontal="left" vertical="top"/>
      <protection/>
    </xf>
    <xf numFmtId="0" fontId="0" fillId="0" borderId="0" xfId="0" applyBorder="1" applyAlignment="1">
      <alignment/>
    </xf>
    <xf numFmtId="0" fontId="7" fillId="0" borderId="11" xfId="0" applyFont="1" applyBorder="1" applyAlignment="1">
      <alignment/>
    </xf>
    <xf numFmtId="0" fontId="0" fillId="0" borderId="11" xfId="0" applyBorder="1" applyAlignment="1" applyProtection="1">
      <alignment/>
      <protection/>
    </xf>
    <xf numFmtId="0" fontId="7" fillId="0" borderId="0" xfId="0" applyFont="1" applyFill="1" applyAlignment="1" applyProtection="1">
      <alignment/>
      <protection/>
    </xf>
    <xf numFmtId="0" fontId="0" fillId="0" borderId="0" xfId="0" applyFill="1" applyAlignment="1" applyProtection="1">
      <alignment wrapText="1"/>
      <protection/>
    </xf>
    <xf numFmtId="0" fontId="0" fillId="0" borderId="0" xfId="0" applyFill="1" applyAlignment="1" applyProtection="1">
      <alignment/>
      <protection/>
    </xf>
    <xf numFmtId="0" fontId="0" fillId="0" borderId="11" xfId="0" applyFont="1" applyBorder="1" applyAlignment="1">
      <alignment horizontal="center" vertical="top"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6" fillId="0" borderId="0" xfId="0" applyFont="1" applyAlignment="1">
      <alignment wrapText="1"/>
    </xf>
    <xf numFmtId="0" fontId="21" fillId="0" borderId="0" xfId="0" applyFont="1" applyAlignment="1">
      <alignment/>
    </xf>
    <xf numFmtId="0" fontId="0" fillId="0" borderId="0" xfId="0" applyFont="1" applyAlignment="1" applyProtection="1">
      <alignment/>
      <protection/>
    </xf>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xf>
    <xf numFmtId="0" fontId="7" fillId="0" borderId="0" xfId="0" applyFont="1" applyAlignment="1">
      <alignment/>
    </xf>
    <xf numFmtId="0" fontId="19" fillId="0" borderId="0" xfId="0" applyFont="1" applyBorder="1" applyAlignment="1" applyProtection="1">
      <alignment horizontal="left" vertical="top"/>
      <protection/>
    </xf>
    <xf numFmtId="0" fontId="12" fillId="0" borderId="0" xfId="0" applyFont="1" applyAlignment="1">
      <alignment/>
    </xf>
    <xf numFmtId="0" fontId="19" fillId="0" borderId="18" xfId="0" applyFont="1" applyBorder="1" applyAlignment="1" applyProtection="1">
      <alignment horizontal="left" vertical="top" wrapText="1"/>
      <protection/>
    </xf>
    <xf numFmtId="0" fontId="11" fillId="0" borderId="0" xfId="0" applyFont="1" applyAlignment="1" applyProtection="1">
      <alignment/>
      <protection/>
    </xf>
    <xf numFmtId="0" fontId="11" fillId="0" borderId="0" xfId="0" applyFont="1" applyAlignment="1">
      <alignment/>
    </xf>
    <xf numFmtId="0" fontId="14" fillId="0" borderId="0" xfId="0" applyFont="1" applyBorder="1" applyAlignment="1" applyProtection="1">
      <alignment vertical="top"/>
      <protection/>
    </xf>
    <xf numFmtId="0" fontId="4" fillId="0" borderId="0" xfId="0" applyFont="1" applyFill="1" applyBorder="1" applyAlignment="1" applyProtection="1">
      <alignment horizontal="left" vertical="top"/>
      <protection/>
    </xf>
    <xf numFmtId="0" fontId="28" fillId="0" borderId="0" xfId="0" applyFont="1" applyFill="1" applyBorder="1" applyAlignment="1" applyProtection="1">
      <alignment horizontal="center" vertical="top"/>
      <protection/>
    </xf>
    <xf numFmtId="0" fontId="0" fillId="0" borderId="0" xfId="0" applyFont="1" applyAlignment="1" applyProtection="1">
      <alignment vertical="top" wrapText="1"/>
      <protection/>
    </xf>
    <xf numFmtId="184" fontId="49" fillId="0" borderId="0" xfId="59" applyNumberFormat="1" applyFont="1" applyAlignment="1" applyProtection="1">
      <alignment horizontal="center"/>
      <protection/>
    </xf>
    <xf numFmtId="184" fontId="29" fillId="0" borderId="13" xfId="59" applyNumberFormat="1" applyFont="1" applyBorder="1" applyAlignment="1" applyProtection="1">
      <alignment horizontal="center"/>
      <protection/>
    </xf>
    <xf numFmtId="0" fontId="7" fillId="0" borderId="0" xfId="0" applyFont="1" applyFill="1" applyBorder="1" applyAlignment="1" applyProtection="1">
      <alignment/>
      <protection/>
    </xf>
    <xf numFmtId="2" fontId="29" fillId="0" borderId="0" xfId="0" applyNumberFormat="1" applyFont="1" applyAlignment="1" applyProtection="1">
      <alignment horizontal="center"/>
      <protection/>
    </xf>
    <xf numFmtId="0" fontId="0" fillId="0" borderId="0" xfId="0" applyFont="1" applyBorder="1" applyAlignment="1" applyProtection="1">
      <alignment vertical="top"/>
      <protection/>
    </xf>
    <xf numFmtId="0" fontId="6" fillId="0" borderId="0" xfId="0" applyFont="1" applyFill="1" applyAlignment="1" applyProtection="1">
      <alignment/>
      <protection/>
    </xf>
    <xf numFmtId="0" fontId="0" fillId="0" borderId="0" xfId="0" applyFill="1" applyAlignment="1">
      <alignment/>
    </xf>
    <xf numFmtId="0" fontId="11" fillId="0" borderId="0" xfId="0" applyFont="1" applyAlignment="1">
      <alignment wrapText="1"/>
    </xf>
    <xf numFmtId="0" fontId="51" fillId="0" borderId="0" xfId="0" applyFont="1" applyAlignment="1">
      <alignment wrapText="1"/>
    </xf>
    <xf numFmtId="0" fontId="6" fillId="0" borderId="0" xfId="0" applyFont="1" applyBorder="1" applyAlignment="1">
      <alignment horizontal="justify" vertical="top" wrapText="1"/>
    </xf>
    <xf numFmtId="0" fontId="7" fillId="0" borderId="0" xfId="0" applyFont="1" applyAlignment="1" applyProtection="1">
      <alignment horizontal="center"/>
      <protection/>
    </xf>
    <xf numFmtId="2" fontId="29" fillId="0" borderId="11" xfId="0" applyNumberFormat="1" applyFont="1" applyBorder="1" applyAlignment="1" applyProtection="1">
      <alignment horizontal="center" vertical="center"/>
      <protection/>
    </xf>
    <xf numFmtId="0" fontId="7" fillId="33" borderId="22" xfId="0" applyFont="1" applyFill="1" applyBorder="1" applyAlignment="1" applyProtection="1">
      <alignment horizontal="center"/>
      <protection locked="0"/>
    </xf>
    <xf numFmtId="0" fontId="0" fillId="0" borderId="0" xfId="0" applyFont="1" applyBorder="1" applyAlignment="1" applyProtection="1">
      <alignment wrapText="1"/>
      <protection/>
    </xf>
    <xf numFmtId="0" fontId="0" fillId="0" borderId="0" xfId="0" applyFont="1" applyBorder="1" applyAlignment="1">
      <alignment wrapText="1"/>
    </xf>
    <xf numFmtId="0" fontId="18" fillId="33" borderId="11" xfId="0" applyFont="1" applyFill="1" applyBorder="1" applyAlignment="1" applyProtection="1">
      <alignment horizontal="center" vertical="top"/>
      <protection locked="0"/>
    </xf>
    <xf numFmtId="0" fontId="19" fillId="0" borderId="0" xfId="0" applyFont="1" applyAlignment="1">
      <alignment/>
    </xf>
    <xf numFmtId="0" fontId="7" fillId="33" borderId="11" xfId="0" applyFont="1" applyFill="1" applyBorder="1" applyAlignment="1" applyProtection="1">
      <alignment/>
      <protection locked="0"/>
    </xf>
    <xf numFmtId="0" fontId="6" fillId="0" borderId="0" xfId="0" applyFont="1" applyBorder="1" applyAlignment="1" applyProtection="1">
      <alignment/>
      <protection/>
    </xf>
    <xf numFmtId="0" fontId="6" fillId="0" borderId="0" xfId="0" applyFont="1" applyAlignment="1" applyProtection="1">
      <alignment vertical="top"/>
      <protection/>
    </xf>
    <xf numFmtId="0" fontId="29" fillId="0" borderId="0" xfId="0" applyFont="1" applyFill="1" applyBorder="1" applyAlignment="1" applyProtection="1">
      <alignment horizontal="center" vertical="top" wrapText="1"/>
      <protection/>
    </xf>
    <xf numFmtId="0" fontId="6" fillId="0" borderId="0" xfId="0" applyFont="1" applyFill="1" applyBorder="1" applyAlignment="1" applyProtection="1">
      <alignment vertical="top"/>
      <protection/>
    </xf>
    <xf numFmtId="0" fontId="0" fillId="33" borderId="11" xfId="0" applyFill="1" applyBorder="1" applyAlignment="1">
      <alignment/>
    </xf>
    <xf numFmtId="0" fontId="0" fillId="34" borderId="11" xfId="0" applyFill="1" applyBorder="1" applyAlignment="1">
      <alignment/>
    </xf>
    <xf numFmtId="0" fontId="0" fillId="0" borderId="0" xfId="0" applyFill="1" applyBorder="1" applyAlignment="1">
      <alignment/>
    </xf>
    <xf numFmtId="0" fontId="9" fillId="0" borderId="0" xfId="0" applyFont="1" applyAlignment="1" applyProtection="1">
      <alignment/>
      <protection/>
    </xf>
    <xf numFmtId="184" fontId="49" fillId="0" borderId="0" xfId="59" applyNumberFormat="1" applyFont="1" applyAlignment="1" applyProtection="1">
      <alignment horizontal="center"/>
      <protection/>
    </xf>
    <xf numFmtId="0" fontId="10" fillId="0" borderId="0" xfId="0" applyFont="1" applyBorder="1" applyAlignment="1" applyProtection="1">
      <alignment vertical="top"/>
      <protection/>
    </xf>
    <xf numFmtId="0" fontId="10" fillId="0" borderId="0" xfId="0" applyFont="1" applyBorder="1" applyAlignment="1">
      <alignment vertical="top"/>
    </xf>
    <xf numFmtId="0" fontId="0" fillId="0" borderId="11" xfId="0" applyBorder="1" applyAlignment="1" applyProtection="1">
      <alignment/>
      <protection/>
    </xf>
    <xf numFmtId="0" fontId="19" fillId="0" borderId="11" xfId="0" applyFont="1" applyBorder="1" applyAlignment="1" applyProtection="1">
      <alignment horizontal="center" vertical="top" wrapText="1"/>
      <protection/>
    </xf>
    <xf numFmtId="0" fontId="0" fillId="0" borderId="0" xfId="0" applyBorder="1" applyAlignment="1">
      <alignment wrapText="1"/>
    </xf>
    <xf numFmtId="0" fontId="7" fillId="0" borderId="0" xfId="0" applyFont="1" applyBorder="1" applyAlignment="1" applyProtection="1">
      <alignment horizontal="center"/>
      <protection/>
    </xf>
    <xf numFmtId="0" fontId="7" fillId="33" borderId="23" xfId="0" applyFont="1" applyFill="1" applyBorder="1" applyAlignment="1" applyProtection="1">
      <alignment horizontal="center"/>
      <protection locked="0"/>
    </xf>
    <xf numFmtId="185" fontId="29" fillId="0" borderId="11" xfId="0" applyNumberFormat="1" applyFont="1" applyBorder="1" applyAlignment="1" applyProtection="1">
      <alignment horizontal="center"/>
      <protection/>
    </xf>
    <xf numFmtId="185" fontId="29" fillId="0" borderId="11" xfId="0" applyNumberFormat="1" applyFont="1" applyBorder="1" applyAlignment="1" applyProtection="1">
      <alignment horizontal="center" vertical="center"/>
      <protection/>
    </xf>
    <xf numFmtId="0" fontId="19" fillId="0" borderId="0" xfId="0" applyFont="1" applyFill="1" applyBorder="1" applyAlignment="1" applyProtection="1">
      <alignment horizontal="center"/>
      <protection/>
    </xf>
    <xf numFmtId="0" fontId="19" fillId="0" borderId="20" xfId="0" applyFont="1" applyFill="1" applyBorder="1" applyAlignment="1" applyProtection="1">
      <alignment horizontal="center"/>
      <protection/>
    </xf>
    <xf numFmtId="0" fontId="29" fillId="0" borderId="0" xfId="0" applyFont="1" applyAlignment="1" applyProtection="1">
      <alignment horizontal="center"/>
      <protection/>
    </xf>
    <xf numFmtId="0" fontId="7" fillId="0" borderId="0" xfId="0" applyFont="1" applyBorder="1" applyAlignment="1">
      <alignment vertical="top" wrapText="1"/>
    </xf>
    <xf numFmtId="0" fontId="7" fillId="0" borderId="24" xfId="0" applyFont="1" applyBorder="1" applyAlignment="1" applyProtection="1">
      <alignment horizontal="left" vertical="top"/>
      <protection/>
    </xf>
    <xf numFmtId="0" fontId="7" fillId="0" borderId="0" xfId="0" applyFont="1" applyAlignment="1">
      <alignment vertical="top" wrapText="1"/>
    </xf>
    <xf numFmtId="0" fontId="0" fillId="0" borderId="0" xfId="0" applyFont="1" applyAlignment="1">
      <alignment/>
    </xf>
    <xf numFmtId="0" fontId="29" fillId="0" borderId="0" xfId="0" applyFont="1" applyFill="1" applyBorder="1" applyAlignment="1" applyProtection="1">
      <alignment horizontal="lef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Alignment="1" applyProtection="1">
      <alignment horizontal="center" vertical="top"/>
      <protection/>
    </xf>
    <xf numFmtId="0" fontId="7" fillId="0" borderId="12" xfId="0" applyFont="1" applyBorder="1" applyAlignment="1" applyProtection="1">
      <alignment horizontal="left" vertical="top"/>
      <protection/>
    </xf>
    <xf numFmtId="0" fontId="0" fillId="0" borderId="0" xfId="0" applyAlignment="1" applyProtection="1">
      <alignment horizontal="center" vertical="top"/>
      <protection/>
    </xf>
    <xf numFmtId="0" fontId="15" fillId="0" borderId="0" xfId="0" applyFont="1" applyAlignment="1" applyProtection="1">
      <alignment vertical="top"/>
      <protection/>
    </xf>
    <xf numFmtId="0" fontId="0" fillId="0" borderId="0" xfId="0" applyFill="1" applyAlignment="1" applyProtection="1">
      <alignment vertical="top"/>
      <protection/>
    </xf>
    <xf numFmtId="0" fontId="18" fillId="0" borderId="0" xfId="0" applyFont="1" applyAlignment="1" applyProtection="1">
      <alignment vertical="top"/>
      <protection/>
    </xf>
    <xf numFmtId="0" fontId="7" fillId="0" borderId="0" xfId="0" applyFont="1" applyBorder="1" applyAlignment="1">
      <alignment horizontal="center" vertical="top"/>
    </xf>
    <xf numFmtId="0" fontId="0" fillId="0" borderId="0" xfId="0" applyFont="1" applyAlignment="1">
      <alignment vertical="top"/>
    </xf>
    <xf numFmtId="0" fontId="29" fillId="35" borderId="11" xfId="0" applyFont="1" applyFill="1" applyBorder="1" applyAlignment="1" applyProtection="1">
      <alignment horizontal="left"/>
      <protection/>
    </xf>
    <xf numFmtId="0" fontId="7" fillId="0" borderId="0" xfId="0" applyFont="1" applyBorder="1" applyAlignment="1">
      <alignment vertical="top"/>
    </xf>
    <xf numFmtId="0" fontId="12" fillId="0" borderId="0" xfId="0" applyFont="1" applyAlignment="1" applyProtection="1">
      <alignment/>
      <protection/>
    </xf>
    <xf numFmtId="0" fontId="7" fillId="33" borderId="11" xfId="0" applyFont="1" applyFill="1" applyBorder="1" applyAlignment="1" applyProtection="1">
      <alignment horizontal="center" vertical="center"/>
      <protection locked="0"/>
    </xf>
    <xf numFmtId="0" fontId="49" fillId="35" borderId="11" xfId="0" applyFont="1" applyFill="1" applyBorder="1" applyAlignment="1" applyProtection="1">
      <alignment/>
      <protection/>
    </xf>
    <xf numFmtId="2" fontId="29" fillId="0" borderId="0" xfId="0" applyNumberFormat="1" applyFont="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0" fillId="0" borderId="11" xfId="0" applyBorder="1" applyAlignment="1">
      <alignment/>
    </xf>
    <xf numFmtId="0" fontId="0" fillId="34" borderId="0" xfId="0" applyFill="1" applyAlignment="1">
      <alignment/>
    </xf>
    <xf numFmtId="0" fontId="6" fillId="0" borderId="0" xfId="0" applyFont="1" applyFill="1" applyBorder="1" applyAlignment="1" applyProtection="1">
      <alignment vertical="top" wrapText="1"/>
      <protection/>
    </xf>
    <xf numFmtId="0" fontId="11" fillId="0" borderId="0" xfId="0" applyFont="1" applyAlignment="1">
      <alignment vertical="top" wrapText="1"/>
    </xf>
    <xf numFmtId="0" fontId="0" fillId="36" borderId="11" xfId="0" applyFill="1" applyBorder="1" applyAlignment="1">
      <alignment/>
    </xf>
    <xf numFmtId="0" fontId="38" fillId="0" borderId="0" xfId="0" applyFont="1" applyAlignment="1">
      <alignment/>
    </xf>
    <xf numFmtId="0" fontId="0" fillId="0" borderId="0" xfId="0" applyFont="1" applyAlignment="1">
      <alignment/>
    </xf>
    <xf numFmtId="0" fontId="7" fillId="33" borderId="17" xfId="0" applyFont="1" applyFill="1" applyBorder="1" applyAlignment="1" applyProtection="1">
      <alignment horizontal="center" vertical="top"/>
      <protection locked="0"/>
    </xf>
    <xf numFmtId="0" fontId="13" fillId="0" borderId="0" xfId="0" applyFont="1" applyBorder="1" applyAlignment="1">
      <alignment vertical="top" wrapText="1"/>
    </xf>
    <xf numFmtId="0" fontId="7" fillId="0" borderId="0" xfId="0" applyFont="1" applyAlignment="1" applyProtection="1">
      <alignment horizontal="center" wrapText="1"/>
      <protection/>
    </xf>
    <xf numFmtId="0" fontId="7" fillId="0" borderId="0" xfId="0" applyFont="1" applyFill="1" applyBorder="1" applyAlignment="1" applyProtection="1">
      <alignment vertical="top"/>
      <protection/>
    </xf>
    <xf numFmtId="0" fontId="7" fillId="0" borderId="0" xfId="0" applyFont="1" applyBorder="1" applyAlignment="1" applyProtection="1">
      <alignment horizontal="left" vertical="top" wrapText="1"/>
      <protection/>
    </xf>
    <xf numFmtId="0" fontId="23" fillId="0" borderId="0" xfId="0" applyFont="1" applyAlignment="1">
      <alignment/>
    </xf>
    <xf numFmtId="0" fontId="14" fillId="0" borderId="0" xfId="0" applyFont="1" applyFill="1" applyAlignment="1">
      <alignment wrapText="1"/>
    </xf>
    <xf numFmtId="0" fontId="7" fillId="0" borderId="0" xfId="0" applyFont="1" applyAlignment="1">
      <alignment/>
    </xf>
    <xf numFmtId="16" fontId="7" fillId="0" borderId="11" xfId="0" applyNumberFormat="1" applyFont="1" applyBorder="1" applyAlignment="1">
      <alignment horizontal="center" vertical="top" wrapText="1"/>
    </xf>
    <xf numFmtId="0" fontId="9" fillId="0" borderId="0" xfId="0" applyFont="1" applyFill="1" applyBorder="1" applyAlignment="1" applyProtection="1">
      <alignment/>
      <protection/>
    </xf>
    <xf numFmtId="0" fontId="7" fillId="0" borderId="0" xfId="0" applyFont="1" applyBorder="1" applyAlignment="1" applyProtection="1">
      <alignment horizontal="center" vertical="top"/>
      <protection/>
    </xf>
    <xf numFmtId="0" fontId="7" fillId="33" borderId="18" xfId="0" applyFont="1" applyFill="1" applyBorder="1" applyAlignment="1" applyProtection="1">
      <alignment horizontal="center"/>
      <protection locked="0"/>
    </xf>
    <xf numFmtId="0" fontId="22" fillId="0" borderId="0" xfId="0" applyFont="1" applyAlignment="1" applyProtection="1">
      <alignment/>
      <protection/>
    </xf>
    <xf numFmtId="0" fontId="0" fillId="0" borderId="0" xfId="0" applyFont="1" applyAlignment="1" applyProtection="1">
      <alignment wrapText="1"/>
      <protection/>
    </xf>
    <xf numFmtId="0" fontId="7" fillId="0" borderId="0" xfId="0" applyFont="1" applyAlignment="1">
      <alignment vertical="top"/>
    </xf>
    <xf numFmtId="0" fontId="6" fillId="0" borderId="0" xfId="0" applyFont="1" applyAlignment="1">
      <alignment vertical="top"/>
    </xf>
    <xf numFmtId="0" fontId="34" fillId="0" borderId="0" xfId="0" applyFont="1" applyAlignment="1" applyProtection="1">
      <alignment vertical="top"/>
      <protection/>
    </xf>
    <xf numFmtId="0" fontId="0" fillId="0" borderId="0" xfId="0" applyBorder="1" applyAlignment="1">
      <alignment horizontal="center" vertical="top" wrapText="1"/>
    </xf>
    <xf numFmtId="0" fontId="0" fillId="0" borderId="0" xfId="0" applyFont="1" applyBorder="1" applyAlignment="1">
      <alignment/>
    </xf>
    <xf numFmtId="0" fontId="21" fillId="0" borderId="0" xfId="0" applyFont="1" applyBorder="1" applyAlignment="1">
      <alignment/>
    </xf>
    <xf numFmtId="0" fontId="21" fillId="0" borderId="0" xfId="0" applyFont="1" applyBorder="1" applyAlignment="1">
      <alignment/>
    </xf>
    <xf numFmtId="0" fontId="0" fillId="0" borderId="0" xfId="0" applyFont="1" applyAlignment="1">
      <alignment vertical="top" wrapText="1"/>
    </xf>
    <xf numFmtId="0" fontId="0" fillId="0" borderId="11" xfId="0" applyBorder="1" applyAlignment="1">
      <alignment horizontal="left" wrapText="1"/>
    </xf>
    <xf numFmtId="0" fontId="7" fillId="0" borderId="11" xfId="0" applyFont="1" applyBorder="1" applyAlignment="1">
      <alignment horizontal="center" vertical="top"/>
    </xf>
    <xf numFmtId="0" fontId="19" fillId="0" borderId="0" xfId="0" applyFont="1" applyBorder="1" applyAlignment="1" applyProtection="1">
      <alignment horizontal="left" vertical="top" wrapText="1"/>
      <protection/>
    </xf>
    <xf numFmtId="0" fontId="11" fillId="0" borderId="0" xfId="0" applyFont="1" applyFill="1" applyBorder="1" applyAlignment="1">
      <alignment vertical="top"/>
    </xf>
    <xf numFmtId="0" fontId="7" fillId="0" borderId="11" xfId="0" applyFont="1" applyBorder="1" applyAlignment="1">
      <alignment vertical="top"/>
    </xf>
    <xf numFmtId="0" fontId="0" fillId="0" borderId="11" xfId="0" applyBorder="1" applyAlignment="1">
      <alignment horizontal="center" wrapText="1"/>
    </xf>
    <xf numFmtId="0" fontId="0" fillId="0" borderId="0" xfId="0" applyFill="1" applyAlignment="1" applyProtection="1">
      <alignment horizontal="left" vertical="top"/>
      <protection/>
    </xf>
    <xf numFmtId="0" fontId="0" fillId="0" borderId="0" xfId="0" applyAlignment="1">
      <alignment horizontal="left" vertical="top"/>
    </xf>
    <xf numFmtId="0" fontId="28" fillId="0" borderId="18" xfId="0" applyFont="1" applyFill="1" applyBorder="1" applyAlignment="1" applyProtection="1">
      <alignment horizontal="center" vertical="top"/>
      <protection/>
    </xf>
    <xf numFmtId="0" fontId="19" fillId="0" borderId="0" xfId="0" applyFont="1" applyBorder="1" applyAlignment="1" applyProtection="1">
      <alignment horizontal="center" vertical="top" wrapText="1"/>
      <protection/>
    </xf>
    <xf numFmtId="0" fontId="0" fillId="34" borderId="0" xfId="0" applyFill="1" applyBorder="1" applyAlignment="1">
      <alignment/>
    </xf>
    <xf numFmtId="0" fontId="4" fillId="0" borderId="0" xfId="0" applyFont="1" applyAlignment="1">
      <alignment horizontal="center"/>
    </xf>
    <xf numFmtId="0" fontId="6" fillId="0" borderId="0" xfId="0" applyFont="1" applyAlignment="1" applyProtection="1">
      <alignment horizontal="left"/>
      <protection/>
    </xf>
    <xf numFmtId="0" fontId="29" fillId="35" borderId="11" xfId="0" applyFont="1" applyFill="1" applyBorder="1" applyAlignment="1" applyProtection="1">
      <alignment/>
      <protection/>
    </xf>
    <xf numFmtId="0" fontId="18" fillId="0" borderId="0" xfId="0" applyFont="1" applyBorder="1" applyAlignment="1" applyProtection="1">
      <alignment vertical="top"/>
      <protection/>
    </xf>
    <xf numFmtId="0" fontId="7" fillId="0" borderId="0" xfId="0" applyFont="1" applyFill="1" applyBorder="1" applyAlignment="1">
      <alignment vertical="top" wrapText="1"/>
    </xf>
    <xf numFmtId="0" fontId="7" fillId="0" borderId="0" xfId="0" applyFont="1" applyFill="1" applyBorder="1" applyAlignment="1">
      <alignment/>
    </xf>
    <xf numFmtId="0" fontId="29" fillId="0" borderId="0" xfId="0" applyFont="1" applyFill="1" applyBorder="1" applyAlignment="1" applyProtection="1">
      <alignment horizontal="center"/>
      <protection/>
    </xf>
    <xf numFmtId="0" fontId="0" fillId="0" borderId="0" xfId="0" applyFill="1" applyBorder="1" applyAlignment="1">
      <alignment/>
    </xf>
    <xf numFmtId="0" fontId="7" fillId="37" borderId="0" xfId="0" applyFont="1" applyFill="1" applyBorder="1" applyAlignment="1" applyProtection="1">
      <alignment vertical="top"/>
      <protection/>
    </xf>
    <xf numFmtId="0" fontId="0" fillId="37" borderId="0" xfId="0" applyFont="1" applyFill="1" applyBorder="1" applyAlignment="1">
      <alignment/>
    </xf>
    <xf numFmtId="0" fontId="49" fillId="0" borderId="0" xfId="0" applyFont="1" applyAlignment="1" applyProtection="1">
      <alignment/>
      <protection/>
    </xf>
    <xf numFmtId="0" fontId="49" fillId="35" borderId="0" xfId="0" applyFont="1" applyFill="1" applyAlignment="1" applyProtection="1">
      <alignment/>
      <protection/>
    </xf>
    <xf numFmtId="0" fontId="22" fillId="0" borderId="25" xfId="0" applyFont="1" applyBorder="1" applyAlignment="1" applyProtection="1">
      <alignment horizontal="center" vertical="top" wrapText="1"/>
      <protection/>
    </xf>
    <xf numFmtId="0" fontId="0" fillId="0" borderId="0" xfId="0" applyBorder="1" applyAlignment="1">
      <alignment horizontal="center"/>
    </xf>
    <xf numFmtId="49" fontId="22" fillId="0" borderId="26" xfId="0" applyNumberFormat="1" applyFont="1" applyBorder="1" applyAlignment="1" applyProtection="1">
      <alignment horizontal="center" vertical="top" wrapText="1"/>
      <protection/>
    </xf>
    <xf numFmtId="0" fontId="7" fillId="0" borderId="26" xfId="0" applyFont="1" applyBorder="1" applyAlignment="1">
      <alignment horizontal="center" vertical="top"/>
    </xf>
    <xf numFmtId="0" fontId="0" fillId="0" borderId="0" xfId="0" applyFont="1" applyAlignment="1" applyProtection="1">
      <alignment vertical="top"/>
      <protection/>
    </xf>
    <xf numFmtId="0" fontId="29" fillId="0" borderId="0" xfId="0" applyFont="1" applyAlignment="1" applyProtection="1">
      <alignment horizontal="center" vertical="top"/>
      <protection/>
    </xf>
    <xf numFmtId="0" fontId="0" fillId="0" borderId="0" xfId="0" applyFont="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Font="1" applyAlignment="1" applyProtection="1">
      <alignment/>
      <protection/>
    </xf>
    <xf numFmtId="0" fontId="7" fillId="0" borderId="0" xfId="0" applyFont="1" applyAlignment="1" applyProtection="1">
      <alignment/>
      <protection/>
    </xf>
    <xf numFmtId="0" fontId="0" fillId="0" borderId="0" xfId="0" applyFont="1" applyAlignment="1">
      <alignment vertical="top"/>
    </xf>
    <xf numFmtId="0" fontId="7" fillId="0" borderId="0" xfId="0" applyFont="1" applyBorder="1" applyAlignment="1" applyProtection="1">
      <alignment horizontal="left" vertical="top"/>
      <protection/>
    </xf>
    <xf numFmtId="0" fontId="7" fillId="0" borderId="12" xfId="0" applyFont="1" applyBorder="1" applyAlignment="1" applyProtection="1">
      <alignment horizontal="left" vertical="top"/>
      <protection/>
    </xf>
    <xf numFmtId="0" fontId="7" fillId="0" borderId="0" xfId="0" applyFont="1" applyFill="1" applyAlignment="1" applyProtection="1">
      <alignment vertical="top"/>
      <protection/>
    </xf>
    <xf numFmtId="0" fontId="0" fillId="0" borderId="0" xfId="0" applyFont="1" applyAlignment="1" applyProtection="1">
      <alignment vertical="top" wrapText="1"/>
      <protection/>
    </xf>
    <xf numFmtId="0" fontId="7" fillId="0" borderId="0" xfId="0" applyFont="1" applyBorder="1" applyAlignment="1" applyProtection="1">
      <alignment/>
      <protection/>
    </xf>
    <xf numFmtId="0" fontId="25"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0" borderId="24" xfId="0" applyFont="1" applyBorder="1" applyAlignment="1" applyProtection="1">
      <alignment horizontal="left" vertical="top"/>
      <protection/>
    </xf>
    <xf numFmtId="0" fontId="7" fillId="0" borderId="0" xfId="0" applyFont="1" applyFill="1" applyBorder="1" applyAlignment="1" applyProtection="1">
      <alignment vertical="top"/>
      <protection/>
    </xf>
    <xf numFmtId="0" fontId="7" fillId="0" borderId="0" xfId="0" applyFont="1" applyFill="1" applyAlignment="1" applyProtection="1">
      <alignment/>
      <protection/>
    </xf>
    <xf numFmtId="0" fontId="0" fillId="0" borderId="0" xfId="0" applyFont="1" applyFill="1" applyAlignment="1" applyProtection="1">
      <alignment vertical="top"/>
      <protection/>
    </xf>
    <xf numFmtId="0" fontId="7" fillId="0" borderId="0" xfId="0" applyFont="1" applyAlignment="1">
      <alignment vertical="top" wrapText="1"/>
    </xf>
    <xf numFmtId="0" fontId="7" fillId="0" borderId="0" xfId="0" applyFont="1" applyBorder="1" applyAlignment="1">
      <alignment horizontal="justify" vertical="top" wrapText="1"/>
    </xf>
    <xf numFmtId="0" fontId="7" fillId="0" borderId="0" xfId="0" applyFont="1" applyAlignment="1" applyProtection="1">
      <alignment/>
      <protection/>
    </xf>
    <xf numFmtId="0" fontId="0" fillId="0" borderId="0" xfId="0" applyAlignment="1">
      <alignment/>
    </xf>
    <xf numFmtId="0" fontId="7" fillId="0" borderId="0" xfId="0" applyFont="1" applyBorder="1" applyAlignment="1" applyProtection="1">
      <alignment vertical="top"/>
      <protection/>
    </xf>
    <xf numFmtId="0" fontId="0" fillId="0" borderId="0" xfId="0" applyAlignment="1">
      <alignment vertical="top"/>
    </xf>
    <xf numFmtId="0" fontId="7" fillId="0" borderId="0" xfId="0" applyFont="1" applyAlignment="1" applyProtection="1">
      <alignment wrapText="1"/>
      <protection/>
    </xf>
    <xf numFmtId="0" fontId="0" fillId="0" borderId="0" xfId="0" applyAlignment="1">
      <alignment wrapText="1"/>
    </xf>
    <xf numFmtId="0" fontId="62" fillId="0"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Border="1" applyAlignment="1">
      <alignment wrapText="1"/>
    </xf>
    <xf numFmtId="0" fontId="0" fillId="0" borderId="0" xfId="0" applyBorder="1" applyAlignment="1">
      <alignment vertical="top" wrapText="1"/>
    </xf>
    <xf numFmtId="0" fontId="56"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0" xfId="0" applyFill="1" applyBorder="1" applyAlignment="1">
      <alignment wrapText="1"/>
    </xf>
    <xf numFmtId="0" fontId="0" fillId="0" borderId="0" xfId="0" applyFill="1" applyAlignment="1">
      <alignment wrapText="1"/>
    </xf>
    <xf numFmtId="0" fontId="0" fillId="0" borderId="20" xfId="0" applyBorder="1" applyAlignment="1">
      <alignment horizontal="center" wrapText="1"/>
    </xf>
    <xf numFmtId="0" fontId="70" fillId="0" borderId="0" xfId="0" applyFont="1" applyAlignment="1">
      <alignment wrapText="1"/>
    </xf>
    <xf numFmtId="0" fontId="0" fillId="0" borderId="12" xfId="0" applyBorder="1" applyAlignment="1">
      <alignment horizontal="left" vertical="center" wrapText="1"/>
    </xf>
    <xf numFmtId="0" fontId="0" fillId="0" borderId="25"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7" fillId="0" borderId="24" xfId="0" applyFont="1" applyBorder="1" applyAlignment="1" applyProtection="1">
      <alignment vertical="top"/>
      <protection/>
    </xf>
    <xf numFmtId="0" fontId="7" fillId="0" borderId="16" xfId="0" applyFont="1" applyBorder="1" applyAlignment="1" applyProtection="1">
      <alignment vertical="top"/>
      <protection/>
    </xf>
    <xf numFmtId="0" fontId="38" fillId="0" borderId="0" xfId="0" applyFont="1" applyAlignment="1" applyProtection="1">
      <alignment/>
      <protection/>
    </xf>
    <xf numFmtId="0" fontId="0" fillId="0" borderId="0" xfId="0" applyAlignment="1" applyProtection="1">
      <alignment/>
      <protection/>
    </xf>
    <xf numFmtId="0" fontId="7" fillId="0" borderId="11" xfId="0" applyFont="1" applyBorder="1" applyAlignment="1">
      <alignment/>
    </xf>
    <xf numFmtId="0" fontId="0" fillId="0" borderId="11" xfId="0" applyFont="1" applyBorder="1" applyAlignment="1">
      <alignment/>
    </xf>
    <xf numFmtId="0" fontId="42" fillId="35" borderId="11" xfId="0" applyFont="1" applyFill="1" applyBorder="1" applyAlignment="1" applyProtection="1">
      <alignment/>
      <protection/>
    </xf>
    <xf numFmtId="0" fontId="19" fillId="0" borderId="18" xfId="0" applyFont="1" applyBorder="1" applyAlignment="1" applyProtection="1">
      <alignment horizontal="left" vertical="top" wrapText="1"/>
      <protection/>
    </xf>
    <xf numFmtId="0" fontId="0" fillId="0" borderId="17" xfId="0" applyBorder="1" applyAlignment="1">
      <alignment horizontal="left" vertical="top" wrapText="1"/>
    </xf>
    <xf numFmtId="0" fontId="6" fillId="0" borderId="0" xfId="0" applyFont="1" applyAlignment="1" applyProtection="1">
      <alignment vertical="top" wrapText="1"/>
      <protection/>
    </xf>
    <xf numFmtId="0" fontId="0" fillId="0" borderId="0" xfId="0" applyAlignment="1">
      <alignment vertical="top" wrapText="1"/>
    </xf>
    <xf numFmtId="0" fontId="42" fillId="35" borderId="24" xfId="0" applyFont="1" applyFill="1" applyBorder="1" applyAlignment="1" applyProtection="1">
      <alignment/>
      <protection/>
    </xf>
    <xf numFmtId="0" fontId="42" fillId="35" borderId="27" xfId="0" applyFont="1" applyFill="1" applyBorder="1" applyAlignment="1" applyProtection="1">
      <alignment/>
      <protection/>
    </xf>
    <xf numFmtId="0" fontId="42" fillId="35" borderId="16" xfId="0" applyFont="1" applyFill="1" applyBorder="1" applyAlignment="1" applyProtection="1">
      <alignment/>
      <protection/>
    </xf>
    <xf numFmtId="0" fontId="7" fillId="0" borderId="11" xfId="0" applyFont="1" applyBorder="1" applyAlignment="1" applyProtection="1">
      <alignment horizontal="center" vertical="top" wrapText="1"/>
      <protection/>
    </xf>
    <xf numFmtId="0" fontId="7" fillId="0" borderId="11" xfId="0" applyFont="1" applyBorder="1" applyAlignment="1">
      <alignment wrapText="1"/>
    </xf>
    <xf numFmtId="0" fontId="18" fillId="0" borderId="0" xfId="0" applyFont="1" applyBorder="1" applyAlignment="1" applyProtection="1">
      <alignment horizontal="left" vertical="top" wrapText="1"/>
      <protection/>
    </xf>
    <xf numFmtId="0" fontId="13" fillId="0" borderId="0" xfId="0" applyFont="1" applyAlignment="1">
      <alignment wrapText="1"/>
    </xf>
    <xf numFmtId="0" fontId="42" fillId="35" borderId="0" xfId="0" applyFont="1" applyFill="1" applyAlignment="1" applyProtection="1">
      <alignment/>
      <protection/>
    </xf>
    <xf numFmtId="0" fontId="0" fillId="0" borderId="0" xfId="0" applyFill="1" applyAlignment="1" applyProtection="1">
      <alignment wrapText="1"/>
      <protection/>
    </xf>
    <xf numFmtId="0" fontId="0" fillId="0" borderId="20" xfId="0" applyFill="1" applyBorder="1" applyAlignment="1" applyProtection="1">
      <alignment wrapText="1"/>
      <protection/>
    </xf>
    <xf numFmtId="0" fontId="6" fillId="0" borderId="0" xfId="0" applyFont="1" applyAlignment="1" applyProtection="1">
      <alignment wrapText="1"/>
      <protection/>
    </xf>
    <xf numFmtId="0" fontId="0" fillId="0" borderId="0" xfId="0" applyAlignment="1" applyProtection="1">
      <alignment wrapText="1"/>
      <protection/>
    </xf>
    <xf numFmtId="0" fontId="0" fillId="0" borderId="0" xfId="0" applyFont="1" applyBorder="1" applyAlignment="1" applyProtection="1">
      <alignment vertical="top"/>
      <protection/>
    </xf>
    <xf numFmtId="0" fontId="19" fillId="0" borderId="0" xfId="0" applyFont="1" applyBorder="1" applyAlignment="1" applyProtection="1">
      <alignment horizontal="left" vertical="top" wrapText="1"/>
      <protection/>
    </xf>
    <xf numFmtId="0" fontId="0" fillId="0" borderId="0" xfId="0" applyBorder="1" applyAlignment="1">
      <alignment vertical="top"/>
    </xf>
    <xf numFmtId="0" fontId="19" fillId="0" borderId="0" xfId="0" applyFont="1" applyFill="1" applyBorder="1" applyAlignment="1" applyProtection="1">
      <alignment horizontal="center" wrapText="1"/>
      <protection/>
    </xf>
    <xf numFmtId="0" fontId="19" fillId="0" borderId="20" xfId="0" applyFont="1" applyFill="1" applyBorder="1" applyAlignment="1" applyProtection="1">
      <alignment horizontal="center" wrapText="1"/>
      <protection/>
    </xf>
    <xf numFmtId="0" fontId="0" fillId="0" borderId="0" xfId="0" applyBorder="1" applyAlignment="1">
      <alignment/>
    </xf>
    <xf numFmtId="0" fontId="7" fillId="0" borderId="0" xfId="0" applyFont="1" applyBorder="1" applyAlignment="1">
      <alignment vertical="top" wrapText="1"/>
    </xf>
    <xf numFmtId="0" fontId="7" fillId="0" borderId="0" xfId="0" applyFont="1" applyBorder="1" applyAlignment="1">
      <alignment wrapText="1"/>
    </xf>
    <xf numFmtId="0" fontId="7" fillId="0" borderId="0" xfId="0" applyFont="1" applyBorder="1" applyAlignment="1" applyProtection="1">
      <alignment wrapText="1"/>
      <protection/>
    </xf>
    <xf numFmtId="0" fontId="7" fillId="0" borderId="28" xfId="0" applyFont="1" applyBorder="1" applyAlignment="1" applyProtection="1">
      <alignment wrapText="1"/>
      <protection/>
    </xf>
    <xf numFmtId="0" fontId="7"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vertical="center" wrapText="1"/>
      <protection/>
    </xf>
    <xf numFmtId="0" fontId="0" fillId="0" borderId="0" xfId="0" applyAlignment="1" applyProtection="1">
      <alignment vertical="center" wrapText="1"/>
      <protection/>
    </xf>
    <xf numFmtId="0" fontId="6" fillId="0" borderId="0" xfId="0" applyFont="1" applyFill="1" applyAlignment="1" applyProtection="1">
      <alignment vertical="top" wrapText="1"/>
      <protection/>
    </xf>
    <xf numFmtId="0" fontId="0" fillId="0" borderId="0" xfId="0" applyFill="1" applyAlignment="1">
      <alignment vertical="top" wrapText="1"/>
    </xf>
    <xf numFmtId="0" fontId="6" fillId="0" borderId="0" xfId="0" applyFont="1" applyAlignment="1" applyProtection="1">
      <alignment/>
      <protection/>
    </xf>
    <xf numFmtId="0" fontId="6" fillId="0" borderId="0" xfId="0" applyFont="1" applyAlignment="1">
      <alignment/>
    </xf>
    <xf numFmtId="0" fontId="4" fillId="35" borderId="24" xfId="0" applyFont="1" applyFill="1" applyBorder="1" applyAlignment="1" applyProtection="1">
      <alignment horizontal="left" vertical="top"/>
      <protection/>
    </xf>
    <xf numFmtId="0" fontId="14" fillId="0" borderId="27" xfId="0" applyFont="1" applyBorder="1" applyAlignment="1" applyProtection="1">
      <alignment vertical="top"/>
      <protection/>
    </xf>
    <xf numFmtId="0" fontId="14" fillId="0" borderId="16" xfId="0" applyFont="1" applyBorder="1" applyAlignment="1" applyProtection="1">
      <alignment vertical="top"/>
      <protection/>
    </xf>
    <xf numFmtId="0" fontId="13" fillId="0" borderId="0" xfId="0" applyFont="1" applyBorder="1" applyAlignment="1" applyProtection="1">
      <alignment vertical="top"/>
      <protection/>
    </xf>
    <xf numFmtId="0" fontId="0" fillId="0" borderId="0" xfId="0" applyBorder="1" applyAlignment="1" applyProtection="1">
      <alignment vertical="top"/>
      <protection/>
    </xf>
    <xf numFmtId="0" fontId="19" fillId="0" borderId="11" xfId="0" applyFont="1" applyBorder="1" applyAlignment="1" applyProtection="1">
      <alignment horizontal="center" vertical="top" wrapText="1"/>
      <protection/>
    </xf>
    <xf numFmtId="0" fontId="0" fillId="0" borderId="11" xfId="0" applyBorder="1" applyAlignment="1">
      <alignment horizontal="center" vertical="top" wrapText="1"/>
    </xf>
    <xf numFmtId="0" fontId="6" fillId="0" borderId="0" xfId="0" applyFont="1" applyAlignment="1">
      <alignment vertical="top" wrapText="1"/>
    </xf>
    <xf numFmtId="0" fontId="19" fillId="0" borderId="17" xfId="0" applyFont="1" applyBorder="1" applyAlignment="1" applyProtection="1">
      <alignment horizontal="left" vertical="top" wrapText="1"/>
      <protection/>
    </xf>
    <xf numFmtId="0" fontId="19" fillId="0" borderId="29" xfId="0" applyFont="1" applyBorder="1" applyAlignment="1" applyProtection="1">
      <alignment horizontal="left" vertical="top" wrapText="1"/>
      <protection/>
    </xf>
    <xf numFmtId="0" fontId="0" fillId="0" borderId="0" xfId="0" applyAlignment="1" applyProtection="1">
      <alignment vertical="top" wrapText="1"/>
      <protection/>
    </xf>
    <xf numFmtId="0" fontId="45" fillId="35" borderId="11" xfId="0" applyFont="1" applyFill="1" applyBorder="1" applyAlignment="1" applyProtection="1">
      <alignment vertical="top" wrapText="1"/>
      <protection/>
    </xf>
    <xf numFmtId="0" fontId="0" fillId="0" borderId="0" xfId="0" applyFont="1" applyAlignment="1">
      <alignment/>
    </xf>
    <xf numFmtId="0" fontId="68" fillId="35" borderId="24" xfId="0" applyFont="1" applyFill="1" applyBorder="1" applyAlignment="1" applyProtection="1">
      <alignment wrapText="1"/>
      <protection/>
    </xf>
    <xf numFmtId="0" fontId="68" fillId="35" borderId="27" xfId="0" applyFont="1" applyFill="1" applyBorder="1" applyAlignment="1" applyProtection="1">
      <alignment wrapText="1"/>
      <protection/>
    </xf>
    <xf numFmtId="0" fontId="68" fillId="35" borderId="16" xfId="0" applyFont="1" applyFill="1" applyBorder="1" applyAlignment="1" applyProtection="1">
      <alignment wrapText="1"/>
      <protection/>
    </xf>
    <xf numFmtId="0" fontId="7" fillId="0" borderId="0" xfId="0" applyFont="1" applyAlignment="1">
      <alignment vertical="top" wrapText="1"/>
    </xf>
    <xf numFmtId="0" fontId="13" fillId="0" borderId="0" xfId="0" applyFont="1" applyBorder="1" applyAlignment="1" applyProtection="1">
      <alignment/>
      <protection/>
    </xf>
    <xf numFmtId="0" fontId="7" fillId="33" borderId="24" xfId="0" applyFont="1" applyFill="1" applyBorder="1" applyAlignment="1" applyProtection="1">
      <alignment horizontal="left"/>
      <protection locked="0"/>
    </xf>
    <xf numFmtId="0" fontId="7" fillId="33" borderId="27" xfId="0" applyFont="1" applyFill="1" applyBorder="1" applyAlignment="1" applyProtection="1">
      <alignment horizontal="left"/>
      <protection locked="0"/>
    </xf>
    <xf numFmtId="0" fontId="7" fillId="33" borderId="16" xfId="0" applyFont="1" applyFill="1" applyBorder="1" applyAlignment="1" applyProtection="1">
      <alignment horizontal="left"/>
      <protection locked="0"/>
    </xf>
    <xf numFmtId="0" fontId="7" fillId="33" borderId="24" xfId="0" applyFont="1" applyFill="1" applyBorder="1" applyAlignment="1" applyProtection="1">
      <alignment horizontal="center"/>
      <protection locked="0"/>
    </xf>
    <xf numFmtId="0" fontId="7" fillId="0" borderId="16" xfId="0" applyFont="1" applyBorder="1" applyAlignment="1" applyProtection="1">
      <alignment horizontal="center"/>
      <protection locked="0"/>
    </xf>
    <xf numFmtId="0" fontId="7" fillId="33" borderId="17" xfId="0" applyFont="1" applyFill="1" applyBorder="1" applyAlignment="1" applyProtection="1">
      <alignment/>
      <protection locked="0"/>
    </xf>
    <xf numFmtId="0" fontId="7" fillId="33" borderId="11" xfId="0" applyFont="1" applyFill="1" applyBorder="1" applyAlignment="1" applyProtection="1">
      <alignment/>
      <protection locked="0"/>
    </xf>
    <xf numFmtId="0" fontId="1" fillId="0" borderId="0" xfId="0" applyFont="1" applyAlignment="1" applyProtection="1">
      <alignment horizontal="left" vertical="center"/>
      <protection/>
    </xf>
    <xf numFmtId="0" fontId="0" fillId="0" borderId="0" xfId="0" applyAlignment="1" applyProtection="1">
      <alignment horizontal="left" vertical="center"/>
      <protection/>
    </xf>
    <xf numFmtId="0" fontId="7" fillId="0" borderId="0" xfId="0" applyFont="1" applyBorder="1" applyAlignment="1" applyProtection="1">
      <alignment vertical="top" wrapText="1"/>
      <protection/>
    </xf>
    <xf numFmtId="0" fontId="6" fillId="0" borderId="0" xfId="0" applyFont="1" applyAlignment="1">
      <alignment wrapText="1"/>
    </xf>
    <xf numFmtId="0" fontId="0" fillId="33" borderId="11" xfId="0" applyFill="1" applyBorder="1" applyAlignment="1" applyProtection="1">
      <alignment/>
      <protection locked="0"/>
    </xf>
    <xf numFmtId="0" fontId="19" fillId="0" borderId="18" xfId="0" applyFont="1" applyFill="1" applyBorder="1" applyAlignment="1" applyProtection="1">
      <alignment horizontal="left" vertical="top" wrapText="1"/>
      <protection/>
    </xf>
    <xf numFmtId="0" fontId="19" fillId="0" borderId="29" xfId="0" applyFont="1" applyFill="1" applyBorder="1" applyAlignment="1" applyProtection="1">
      <alignment horizontal="left" vertical="top" wrapText="1"/>
      <protection/>
    </xf>
    <xf numFmtId="0" fontId="7" fillId="0" borderId="0" xfId="0" applyFont="1" applyBorder="1" applyAlignment="1">
      <alignment/>
    </xf>
    <xf numFmtId="0" fontId="10" fillId="0" borderId="11" xfId="0" applyFont="1" applyBorder="1" applyAlignment="1" applyProtection="1">
      <alignment horizontal="center" vertical="top" wrapText="1"/>
      <protection/>
    </xf>
    <xf numFmtId="0" fontId="7" fillId="0" borderId="11" xfId="0" applyFont="1" applyBorder="1" applyAlignment="1">
      <alignment vertical="top" wrapText="1"/>
    </xf>
    <xf numFmtId="0" fontId="7" fillId="0" borderId="11" xfId="0" applyFont="1" applyBorder="1" applyAlignment="1">
      <alignment horizontal="center" vertical="top" wrapText="1"/>
    </xf>
    <xf numFmtId="0" fontId="10" fillId="0" borderId="11" xfId="0" applyFont="1" applyBorder="1" applyAlignment="1" applyProtection="1">
      <alignment horizontal="center" vertical="top" wrapText="1"/>
      <protection/>
    </xf>
    <xf numFmtId="0" fontId="0" fillId="0" borderId="11" xfId="0" applyBorder="1" applyAlignment="1">
      <alignment vertical="top" wrapText="1"/>
    </xf>
    <xf numFmtId="0" fontId="0" fillId="0" borderId="11" xfId="0" applyBorder="1" applyAlignment="1" applyProtection="1">
      <alignment horizontal="center" vertical="top" wrapText="1"/>
      <protection/>
    </xf>
    <xf numFmtId="0" fontId="10" fillId="0" borderId="11" xfId="0" applyFont="1" applyBorder="1" applyAlignment="1">
      <alignment horizontal="center" vertical="top" wrapText="1"/>
    </xf>
    <xf numFmtId="0" fontId="7" fillId="0" borderId="24" xfId="0" applyFont="1" applyBorder="1" applyAlignment="1" applyProtection="1">
      <alignment horizontal="left" vertical="top" wrapText="1"/>
      <protection/>
    </xf>
    <xf numFmtId="0" fontId="0" fillId="0" borderId="16" xfId="0" applyBorder="1" applyAlignment="1">
      <alignment wrapText="1"/>
    </xf>
    <xf numFmtId="0" fontId="15" fillId="0" borderId="11" xfId="0" applyFont="1" applyBorder="1" applyAlignment="1" applyProtection="1">
      <alignment horizontal="left" vertical="top" wrapText="1"/>
      <protection/>
    </xf>
    <xf numFmtId="0" fontId="0" fillId="0" borderId="11" xfId="0" applyBorder="1" applyAlignment="1">
      <alignment horizontal="left" vertical="top" wrapText="1"/>
    </xf>
    <xf numFmtId="0" fontId="0" fillId="0" borderId="16" xfId="0" applyBorder="1" applyAlignment="1">
      <alignment horizontal="left" vertical="top" wrapText="1"/>
    </xf>
    <xf numFmtId="0" fontId="7" fillId="0" borderId="24" xfId="0" applyFont="1" applyBorder="1" applyAlignment="1" applyProtection="1">
      <alignment horizontal="left" vertical="top"/>
      <protection/>
    </xf>
    <xf numFmtId="0" fontId="0" fillId="0" borderId="27" xfId="0" applyBorder="1" applyAlignment="1">
      <alignment/>
    </xf>
    <xf numFmtId="0" fontId="0" fillId="0" borderId="16" xfId="0" applyBorder="1" applyAlignment="1">
      <alignment/>
    </xf>
    <xf numFmtId="0" fontId="10" fillId="0" borderId="18" xfId="0" applyFont="1" applyBorder="1" applyAlignment="1" applyProtection="1">
      <alignment vertical="top" wrapText="1"/>
      <protection/>
    </xf>
    <xf numFmtId="0" fontId="10" fillId="0" borderId="29" xfId="0" applyFont="1" applyBorder="1" applyAlignment="1" applyProtection="1">
      <alignment vertical="top" wrapText="1"/>
      <protection/>
    </xf>
    <xf numFmtId="0" fontId="0" fillId="0" borderId="29" xfId="0" applyBorder="1" applyAlignment="1">
      <alignment vertical="top" wrapText="1"/>
    </xf>
    <xf numFmtId="0" fontId="0" fillId="0" borderId="17" xfId="0" applyBorder="1" applyAlignment="1">
      <alignment vertical="top" wrapText="1"/>
    </xf>
    <xf numFmtId="0" fontId="0" fillId="0" borderId="0" xfId="0" applyFont="1" applyAlignment="1" applyProtection="1">
      <alignment vertical="top" wrapText="1"/>
      <protection/>
    </xf>
    <xf numFmtId="0" fontId="7" fillId="0" borderId="13" xfId="0" applyFont="1" applyBorder="1" applyAlignment="1" applyProtection="1">
      <alignment horizontal="center" wrapText="1"/>
      <protection/>
    </xf>
    <xf numFmtId="0" fontId="0" fillId="0" borderId="30" xfId="0" applyBorder="1" applyAlignment="1">
      <alignment horizontal="center" wrapText="1"/>
    </xf>
    <xf numFmtId="0" fontId="0" fillId="0" borderId="24" xfId="0" applyBorder="1" applyAlignment="1" applyProtection="1">
      <alignment/>
      <protection/>
    </xf>
    <xf numFmtId="0" fontId="0" fillId="0" borderId="16" xfId="0" applyBorder="1" applyAlignment="1" applyProtection="1">
      <alignment/>
      <protection/>
    </xf>
    <xf numFmtId="0" fontId="7" fillId="0" borderId="11" xfId="0" applyFont="1" applyBorder="1" applyAlignment="1" applyProtection="1">
      <alignment/>
      <protection/>
    </xf>
    <xf numFmtId="0" fontId="7" fillId="0" borderId="24" xfId="0" applyFont="1" applyBorder="1" applyAlignment="1" applyProtection="1">
      <alignment horizontal="center" wrapText="1"/>
      <protection/>
    </xf>
    <xf numFmtId="0" fontId="0" fillId="0" borderId="27" xfId="0" applyBorder="1" applyAlignment="1">
      <alignment wrapText="1"/>
    </xf>
    <xf numFmtId="0" fontId="6" fillId="0" borderId="0" xfId="0" applyFont="1" applyBorder="1" applyAlignment="1" applyProtection="1">
      <alignment horizontal="left" vertical="top" wrapText="1"/>
      <protection/>
    </xf>
    <xf numFmtId="0" fontId="11" fillId="0" borderId="0" xfId="0" applyFont="1" applyAlignment="1">
      <alignment wrapText="1"/>
    </xf>
    <xf numFmtId="0" fontId="7" fillId="0" borderId="0" xfId="0" applyFont="1" applyAlignment="1" applyProtection="1">
      <alignment vertical="center" wrapText="1" shrinkToFit="1"/>
      <protection/>
    </xf>
    <xf numFmtId="0" fontId="0" fillId="0" borderId="0" xfId="0" applyFont="1" applyAlignment="1">
      <alignment vertical="center" wrapText="1" shrinkToFit="1"/>
    </xf>
    <xf numFmtId="0" fontId="0" fillId="0" borderId="0" xfId="0" applyFont="1" applyAlignment="1">
      <alignment vertical="center" wrapText="1"/>
    </xf>
    <xf numFmtId="0" fontId="34" fillId="0" borderId="0" xfId="0" applyFont="1" applyAlignment="1" applyProtection="1">
      <alignment horizontal="left" wrapText="1"/>
      <protection/>
    </xf>
    <xf numFmtId="0" fontId="6" fillId="0" borderId="0" xfId="0" applyFont="1" applyAlignment="1" applyProtection="1">
      <alignment horizontal="left" wrapText="1"/>
      <protection/>
    </xf>
    <xf numFmtId="0" fontId="20"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7" fillId="0" borderId="0" xfId="0" applyFont="1" applyAlignment="1" applyProtection="1">
      <alignment horizontal="left" wrapText="1"/>
      <protection/>
    </xf>
    <xf numFmtId="0" fontId="0" fillId="0" borderId="0" xfId="0" applyFont="1" applyAlignment="1">
      <alignment wrapText="1"/>
    </xf>
    <xf numFmtId="0" fontId="7" fillId="0" borderId="11" xfId="0" applyFont="1" applyBorder="1" applyAlignment="1" applyProtection="1">
      <alignment horizontal="left" vertical="top" wrapText="1"/>
      <protection/>
    </xf>
    <xf numFmtId="0" fontId="0" fillId="0" borderId="11" xfId="0" applyBorder="1" applyAlignment="1">
      <alignment wrapText="1"/>
    </xf>
    <xf numFmtId="0" fontId="15" fillId="0" borderId="24" xfId="0" applyFont="1" applyBorder="1" applyAlignment="1" applyProtection="1">
      <alignment horizontal="left" vertical="top" wrapText="1"/>
      <protection/>
    </xf>
    <xf numFmtId="0" fontId="0" fillId="0" borderId="0" xfId="0" applyBorder="1" applyAlignment="1" applyProtection="1">
      <alignment wrapText="1"/>
      <protection/>
    </xf>
    <xf numFmtId="0" fontId="0" fillId="0" borderId="26" xfId="0" applyBorder="1" applyAlignment="1" applyProtection="1">
      <alignment horizontal="center" vertical="top"/>
      <protection/>
    </xf>
    <xf numFmtId="0" fontId="0" fillId="0" borderId="0" xfId="0" applyFont="1" applyAlignment="1">
      <alignment wrapText="1"/>
    </xf>
    <xf numFmtId="0" fontId="0" fillId="0" borderId="28" xfId="0" applyBorder="1" applyAlignment="1">
      <alignment/>
    </xf>
    <xf numFmtId="0" fontId="38" fillId="0" borderId="0" xfId="0" applyFont="1" applyAlignment="1">
      <alignment wrapText="1"/>
    </xf>
    <xf numFmtId="0" fontId="7" fillId="0" borderId="0" xfId="0" applyFont="1" applyAlignment="1">
      <alignment wrapText="1"/>
    </xf>
    <xf numFmtId="0" fontId="7" fillId="0" borderId="0" xfId="0" applyFont="1" applyBorder="1" applyAlignment="1" applyProtection="1">
      <alignment horizontal="left" wrapText="1"/>
      <protection/>
    </xf>
    <xf numFmtId="0" fontId="0" fillId="0" borderId="0" xfId="0" applyAlignment="1">
      <alignment horizontal="left" wrapText="1"/>
    </xf>
    <xf numFmtId="0" fontId="37" fillId="0" borderId="0" xfId="0" applyFont="1" applyAlignment="1" applyProtection="1">
      <alignment vertical="center" wrapText="1"/>
      <protection/>
    </xf>
    <xf numFmtId="0" fontId="0" fillId="0" borderId="0" xfId="0" applyAlignment="1">
      <alignment vertical="center" wrapText="1"/>
    </xf>
    <xf numFmtId="0" fontId="7" fillId="35" borderId="11" xfId="0" applyFont="1" applyFill="1" applyBorder="1" applyAlignment="1" applyProtection="1">
      <alignment/>
      <protection/>
    </xf>
    <xf numFmtId="0" fontId="0" fillId="35" borderId="11" xfId="0" applyFill="1" applyBorder="1" applyAlignment="1">
      <alignment/>
    </xf>
    <xf numFmtId="0" fontId="34" fillId="0" borderId="0" xfId="0" applyFont="1" applyAlignment="1">
      <alignment vertical="top" wrapText="1"/>
    </xf>
    <xf numFmtId="0" fontId="7" fillId="0" borderId="0" xfId="0" applyFont="1" applyAlignment="1" applyProtection="1">
      <alignment horizont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top" wrapText="1"/>
      <protection/>
    </xf>
    <xf numFmtId="0" fontId="0" fillId="0" borderId="0" xfId="0" applyBorder="1" applyAlignment="1" applyProtection="1">
      <alignment horizontal="center" wrapText="1"/>
      <protection/>
    </xf>
    <xf numFmtId="0" fontId="11" fillId="0" borderId="0" xfId="0" applyFont="1" applyAlignment="1">
      <alignment vertical="center" wrapText="1"/>
    </xf>
    <xf numFmtId="0" fontId="0" fillId="0" borderId="27" xfId="0" applyBorder="1" applyAlignment="1" applyProtection="1">
      <alignment/>
      <protection/>
    </xf>
    <xf numFmtId="0" fontId="19" fillId="0" borderId="18" xfId="0" applyFont="1" applyBorder="1" applyAlignment="1" applyProtection="1">
      <alignment horizontal="center" wrapText="1"/>
      <protection/>
    </xf>
    <xf numFmtId="0" fontId="19" fillId="0" borderId="17" xfId="0" applyFont="1" applyBorder="1" applyAlignment="1" applyProtection="1">
      <alignment horizontal="center" wrapText="1"/>
      <protection/>
    </xf>
    <xf numFmtId="0" fontId="0" fillId="0" borderId="11" xfId="0" applyFont="1" applyBorder="1" applyAlignment="1" applyProtection="1">
      <alignment horizontal="center" vertical="top" wrapText="1"/>
      <protection/>
    </xf>
    <xf numFmtId="0" fontId="0" fillId="0" borderId="11" xfId="0" applyFont="1" applyBorder="1" applyAlignment="1">
      <alignment wrapText="1"/>
    </xf>
    <xf numFmtId="0" fontId="12" fillId="0" borderId="0" xfId="0" applyFont="1" applyAlignment="1">
      <alignment vertical="center" wrapText="1"/>
    </xf>
    <xf numFmtId="0" fontId="7" fillId="0" borderId="11" xfId="0" applyFont="1" applyBorder="1" applyAlignment="1" applyProtection="1">
      <alignment horizontal="center"/>
      <protection/>
    </xf>
    <xf numFmtId="0" fontId="7" fillId="0" borderId="11" xfId="0" applyFont="1" applyBorder="1" applyAlignment="1">
      <alignment horizontal="center"/>
    </xf>
    <xf numFmtId="0" fontId="42" fillId="35" borderId="11" xfId="0" applyFont="1" applyFill="1" applyBorder="1" applyAlignment="1" applyProtection="1">
      <alignment horizontal="left" vertical="top" wrapText="1"/>
      <protection/>
    </xf>
    <xf numFmtId="0" fontId="51" fillId="0" borderId="11" xfId="0" applyFont="1" applyBorder="1" applyAlignment="1">
      <alignment wrapText="1"/>
    </xf>
    <xf numFmtId="0" fontId="6" fillId="0" borderId="11" xfId="0" applyFont="1" applyFill="1" applyBorder="1" applyAlignment="1" applyProtection="1">
      <alignment vertical="top" wrapText="1"/>
      <protection/>
    </xf>
    <xf numFmtId="0" fontId="7" fillId="0" borderId="0" xfId="0" applyFont="1" applyFill="1" applyBorder="1" applyAlignment="1" applyProtection="1">
      <alignment vertical="top"/>
      <protection/>
    </xf>
    <xf numFmtId="0" fontId="0" fillId="0" borderId="0" xfId="0" applyFill="1" applyBorder="1" applyAlignment="1">
      <alignment/>
    </xf>
    <xf numFmtId="0" fontId="0" fillId="0" borderId="20" xfId="0" applyBorder="1" applyAlignment="1">
      <alignment horizontal="left" wrapText="1"/>
    </xf>
    <xf numFmtId="0" fontId="0" fillId="0" borderId="11" xfId="0" applyBorder="1" applyAlignment="1" applyProtection="1">
      <alignment/>
      <protection/>
    </xf>
    <xf numFmtId="0" fontId="19" fillId="0" borderId="18" xfId="0" applyFont="1" applyBorder="1" applyAlignment="1" applyProtection="1">
      <alignment horizontal="center" vertical="top" wrapText="1"/>
      <protection/>
    </xf>
    <xf numFmtId="0" fontId="19" fillId="0" borderId="17" xfId="0" applyFont="1" applyBorder="1" applyAlignment="1" applyProtection="1">
      <alignment horizontal="center" vertical="top" wrapText="1"/>
      <protection/>
    </xf>
    <xf numFmtId="0" fontId="10" fillId="0" borderId="18" xfId="0" applyFont="1" applyBorder="1" applyAlignment="1" applyProtection="1">
      <alignment horizontal="center" vertical="top" wrapText="1"/>
      <protection/>
    </xf>
    <xf numFmtId="0" fontId="0" fillId="0" borderId="17" xfId="0" applyFont="1" applyBorder="1" applyAlignment="1">
      <alignment horizontal="center" wrapText="1"/>
    </xf>
    <xf numFmtId="0" fontId="22" fillId="0" borderId="0" xfId="0" applyFont="1" applyBorder="1" applyAlignment="1" applyProtection="1">
      <alignment vertical="top" wrapText="1"/>
      <protection/>
    </xf>
    <xf numFmtId="0" fontId="6" fillId="0" borderId="13" xfId="0" applyFont="1" applyBorder="1" applyAlignment="1" applyProtection="1">
      <alignment vertical="top" wrapText="1"/>
      <protection/>
    </xf>
    <xf numFmtId="0" fontId="7" fillId="0" borderId="13" xfId="0" applyFont="1" applyBorder="1" applyAlignment="1" applyProtection="1">
      <alignment vertical="top" wrapText="1"/>
      <protection/>
    </xf>
    <xf numFmtId="0" fontId="21" fillId="0" borderId="11" xfId="0" applyFont="1" applyBorder="1" applyAlignment="1" applyProtection="1">
      <alignment horizontal="center" vertical="top" wrapText="1"/>
      <protection/>
    </xf>
    <xf numFmtId="0" fontId="0" fillId="0" borderId="11" xfId="0" applyFont="1" applyBorder="1" applyAlignment="1" applyProtection="1">
      <alignment wrapText="1"/>
      <protection/>
    </xf>
    <xf numFmtId="0" fontId="0" fillId="0" borderId="11" xfId="0" applyBorder="1" applyAlignment="1" applyProtection="1">
      <alignment wrapText="1"/>
      <protection/>
    </xf>
    <xf numFmtId="0" fontId="4" fillId="35" borderId="0" xfId="0" applyFont="1" applyFill="1" applyBorder="1" applyAlignment="1" applyProtection="1">
      <alignment horizontal="left" vertical="top" wrapText="1"/>
      <protection/>
    </xf>
    <xf numFmtId="0" fontId="14" fillId="0" borderId="0" xfId="0" applyFont="1" applyBorder="1" applyAlignment="1" applyProtection="1">
      <alignment vertical="top" wrapText="1"/>
      <protection/>
    </xf>
    <xf numFmtId="0" fontId="23" fillId="35" borderId="0" xfId="0" applyFont="1" applyFill="1" applyBorder="1" applyAlignment="1" applyProtection="1">
      <alignment vertical="top" wrapText="1"/>
      <protection/>
    </xf>
    <xf numFmtId="0" fontId="11" fillId="35" borderId="0" xfId="0" applyFont="1" applyFill="1" applyAlignment="1" applyProtection="1">
      <alignment wrapText="1"/>
      <protection/>
    </xf>
    <xf numFmtId="0" fontId="21" fillId="0" borderId="24" xfId="0" applyFont="1" applyBorder="1" applyAlignment="1" applyProtection="1">
      <alignment horizontal="center" vertical="top" wrapText="1"/>
      <protection/>
    </xf>
    <xf numFmtId="0" fontId="0" fillId="0" borderId="27" xfId="0" applyFont="1" applyBorder="1" applyAlignment="1">
      <alignment horizontal="center" vertical="top" wrapText="1"/>
    </xf>
    <xf numFmtId="0" fontId="0" fillId="0" borderId="16" xfId="0" applyFont="1" applyBorder="1" applyAlignment="1">
      <alignment horizontal="center" vertical="top" wrapText="1"/>
    </xf>
    <xf numFmtId="0" fontId="30" fillId="0" borderId="0" xfId="0" applyFont="1" applyAlignment="1" applyProtection="1">
      <alignment wrapText="1"/>
      <protection/>
    </xf>
    <xf numFmtId="0" fontId="31" fillId="0" borderId="0" xfId="0" applyFont="1" applyAlignment="1">
      <alignment wrapText="1"/>
    </xf>
    <xf numFmtId="0" fontId="0" fillId="0" borderId="0" xfId="0" applyFont="1" applyAlignment="1" applyProtection="1">
      <alignment horizontal="left" vertical="top" wrapText="1"/>
      <protection/>
    </xf>
    <xf numFmtId="0" fontId="18" fillId="0" borderId="0" xfId="0" applyFont="1" applyAlignment="1" applyProtection="1">
      <alignment vertical="top" wrapText="1"/>
      <protection/>
    </xf>
    <xf numFmtId="0" fontId="4" fillId="35" borderId="11" xfId="0" applyFont="1" applyFill="1" applyBorder="1" applyAlignment="1" applyProtection="1">
      <alignment horizontal="left" vertical="top" wrapText="1"/>
      <protection/>
    </xf>
    <xf numFmtId="0" fontId="14" fillId="0" borderId="11" xfId="0" applyFont="1" applyBorder="1" applyAlignment="1" applyProtection="1">
      <alignment vertical="top" wrapText="1"/>
      <protection/>
    </xf>
    <xf numFmtId="0" fontId="0" fillId="0" borderId="11" xfId="0" applyBorder="1" applyAlignment="1">
      <alignment/>
    </xf>
    <xf numFmtId="0" fontId="0" fillId="0" borderId="11" xfId="0" applyBorder="1" applyAlignment="1" applyProtection="1">
      <alignment vertical="top" wrapText="1"/>
      <protection/>
    </xf>
    <xf numFmtId="0" fontId="6" fillId="0" borderId="0" xfId="0" applyFont="1" applyFill="1" applyBorder="1" applyAlignment="1" applyProtection="1">
      <alignment wrapText="1"/>
      <protection/>
    </xf>
    <xf numFmtId="0" fontId="6" fillId="0" borderId="0" xfId="0" applyFont="1" applyBorder="1" applyAlignment="1">
      <alignment wrapText="1"/>
    </xf>
    <xf numFmtId="0" fontId="7" fillId="0" borderId="0" xfId="0" applyFont="1" applyFill="1" applyAlignment="1" applyProtection="1">
      <alignment/>
      <protection/>
    </xf>
    <xf numFmtId="0" fontId="14" fillId="0" borderId="0" xfId="0" applyFont="1" applyAlignment="1">
      <alignment vertical="top" wrapText="1"/>
    </xf>
    <xf numFmtId="0" fontId="14" fillId="0" borderId="0" xfId="0" applyFont="1" applyAlignment="1">
      <alignment wrapText="1"/>
    </xf>
    <xf numFmtId="0" fontId="52" fillId="35" borderId="24" xfId="0" applyFont="1" applyFill="1" applyBorder="1" applyAlignment="1" applyProtection="1">
      <alignment horizontal="left" vertical="top"/>
      <protection/>
    </xf>
    <xf numFmtId="0" fontId="53" fillId="0" borderId="27" xfId="0" applyFont="1" applyBorder="1" applyAlignment="1" applyProtection="1">
      <alignment vertical="top"/>
      <protection/>
    </xf>
    <xf numFmtId="0" fontId="53" fillId="0" borderId="16" xfId="0" applyFont="1" applyBorder="1" applyAlignment="1" applyProtection="1">
      <alignment vertical="top"/>
      <protection/>
    </xf>
    <xf numFmtId="0" fontId="13" fillId="0" borderId="0" xfId="0" applyFont="1" applyBorder="1" applyAlignment="1">
      <alignment vertical="top" wrapText="1"/>
    </xf>
    <xf numFmtId="0" fontId="13" fillId="0" borderId="0" xfId="0" applyFont="1" applyBorder="1" applyAlignment="1">
      <alignment horizontal="justify" vertical="top" wrapText="1"/>
    </xf>
    <xf numFmtId="0" fontId="42" fillId="35" borderId="24" xfId="0" applyFont="1" applyFill="1" applyBorder="1" applyAlignment="1" applyProtection="1">
      <alignment horizontal="left" vertical="top"/>
      <protection/>
    </xf>
    <xf numFmtId="0" fontId="51" fillId="0" borderId="27" xfId="0" applyFont="1" applyBorder="1" applyAlignment="1" applyProtection="1">
      <alignment vertical="top"/>
      <protection/>
    </xf>
    <xf numFmtId="0" fontId="51" fillId="0" borderId="16" xfId="0" applyFont="1" applyBorder="1" applyAlignment="1" applyProtection="1">
      <alignment vertical="top"/>
      <protection/>
    </xf>
    <xf numFmtId="0" fontId="47" fillId="35" borderId="0" xfId="0" applyFont="1" applyFill="1" applyAlignment="1" applyProtection="1">
      <alignment horizontal="center"/>
      <protection/>
    </xf>
    <xf numFmtId="0" fontId="52" fillId="35" borderId="24" xfId="0" applyFont="1" applyFill="1" applyBorder="1" applyAlignment="1" applyProtection="1">
      <alignment horizontal="left" vertical="top" wrapText="1"/>
      <protection/>
    </xf>
    <xf numFmtId="0" fontId="53" fillId="0" borderId="27" xfId="0" applyFont="1" applyBorder="1" applyAlignment="1" applyProtection="1">
      <alignment vertical="top" wrapText="1"/>
      <protection/>
    </xf>
    <xf numFmtId="0" fontId="53" fillId="0" borderId="16" xfId="0" applyFont="1" applyBorder="1" applyAlignment="1" applyProtection="1">
      <alignment vertical="top" wrapText="1"/>
      <protection/>
    </xf>
    <xf numFmtId="0" fontId="27" fillId="0" borderId="13"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6" fillId="35" borderId="12" xfId="0" applyFont="1" applyFill="1" applyBorder="1" applyAlignment="1" applyProtection="1">
      <alignment vertical="center"/>
      <protection/>
    </xf>
    <xf numFmtId="0" fontId="26" fillId="35" borderId="13" xfId="0" applyFont="1" applyFill="1" applyBorder="1" applyAlignment="1" applyProtection="1">
      <alignment vertical="center"/>
      <protection/>
    </xf>
    <xf numFmtId="0" fontId="26" fillId="35" borderId="25" xfId="0" applyFont="1" applyFill="1" applyBorder="1" applyAlignment="1" applyProtection="1">
      <alignment vertical="center"/>
      <protection/>
    </xf>
    <xf numFmtId="0" fontId="26" fillId="35" borderId="19" xfId="0" applyFont="1" applyFill="1" applyBorder="1" applyAlignment="1" applyProtection="1">
      <alignment vertical="center"/>
      <protection/>
    </xf>
    <xf numFmtId="0" fontId="26" fillId="35" borderId="20" xfId="0" applyFont="1" applyFill="1" applyBorder="1" applyAlignment="1" applyProtection="1">
      <alignment vertical="center"/>
      <protection/>
    </xf>
    <xf numFmtId="0" fontId="26" fillId="35" borderId="21" xfId="0" applyFont="1" applyFill="1" applyBorder="1" applyAlignment="1" applyProtection="1">
      <alignment vertical="center"/>
      <protection/>
    </xf>
    <xf numFmtId="0" fontId="4" fillId="35" borderId="0" xfId="0" applyFont="1" applyFill="1" applyBorder="1" applyAlignment="1">
      <alignment horizontal="left" vertical="top" wrapText="1"/>
    </xf>
    <xf numFmtId="0" fontId="52" fillId="35" borderId="0" xfId="0" applyFont="1" applyFill="1" applyBorder="1" applyAlignment="1" applyProtection="1">
      <alignment horizontal="left" vertical="top" wrapText="1"/>
      <protection/>
    </xf>
    <xf numFmtId="0" fontId="50" fillId="0" borderId="0" xfId="0" applyFont="1" applyAlignment="1">
      <alignment wrapText="1"/>
    </xf>
    <xf numFmtId="0" fontId="50" fillId="0" borderId="20" xfId="0" applyFont="1" applyBorder="1" applyAlignment="1">
      <alignment wrapText="1"/>
    </xf>
    <xf numFmtId="0" fontId="52" fillId="35" borderId="27" xfId="0" applyFont="1" applyFill="1" applyBorder="1" applyAlignment="1" applyProtection="1">
      <alignment horizontal="left" vertical="top"/>
      <protection/>
    </xf>
    <xf numFmtId="0" fontId="52" fillId="35" borderId="16" xfId="0" applyFont="1" applyFill="1" applyBorder="1" applyAlignment="1" applyProtection="1">
      <alignment horizontal="left" vertical="top"/>
      <protection/>
    </xf>
    <xf numFmtId="0" fontId="10" fillId="0" borderId="18" xfId="0" applyFont="1" applyBorder="1" applyAlignment="1" applyProtection="1">
      <alignment vertical="top" wrapText="1"/>
      <protection/>
    </xf>
    <xf numFmtId="0" fontId="10" fillId="0" borderId="29" xfId="0" applyFont="1" applyBorder="1" applyAlignment="1">
      <alignment vertical="top" wrapText="1"/>
    </xf>
    <xf numFmtId="0" fontId="7" fillId="0" borderId="24" xfId="0" applyFont="1" applyBorder="1" applyAlignment="1" applyProtection="1">
      <alignment horizontal="center" vertical="top" wrapText="1"/>
      <protection/>
    </xf>
    <xf numFmtId="0" fontId="7" fillId="0" borderId="27" xfId="0" applyFont="1" applyBorder="1" applyAlignment="1">
      <alignment wrapText="1"/>
    </xf>
    <xf numFmtId="0" fontId="0" fillId="0" borderId="29" xfId="0" applyBorder="1" applyAlignment="1">
      <alignment horizontal="center" vertical="top" wrapText="1"/>
    </xf>
    <xf numFmtId="0" fontId="0" fillId="0" borderId="17" xfId="0" applyBorder="1" applyAlignment="1">
      <alignment horizontal="center" vertical="top" wrapText="1"/>
    </xf>
    <xf numFmtId="0" fontId="64" fillId="35" borderId="12" xfId="0" applyFont="1" applyFill="1" applyBorder="1" applyAlignment="1" applyProtection="1">
      <alignment horizontal="left" vertical="top" wrapText="1"/>
      <protection/>
    </xf>
    <xf numFmtId="0" fontId="61" fillId="0" borderId="13" xfId="0" applyFont="1" applyBorder="1" applyAlignment="1" applyProtection="1">
      <alignment horizontal="left" vertical="top" wrapText="1"/>
      <protection/>
    </xf>
    <xf numFmtId="0" fontId="61" fillId="0" borderId="25" xfId="0" applyFont="1" applyBorder="1" applyAlignment="1" applyProtection="1">
      <alignment horizontal="left" vertical="top" wrapText="1"/>
      <protection/>
    </xf>
    <xf numFmtId="0" fontId="25" fillId="0" borderId="26" xfId="0" applyFont="1" applyBorder="1" applyAlignment="1">
      <alignment horizontal="left" vertical="top" wrapText="1"/>
    </xf>
    <xf numFmtId="0" fontId="25" fillId="0" borderId="0" xfId="0" applyFont="1" applyBorder="1" applyAlignment="1">
      <alignment horizontal="left" vertical="top" wrapText="1"/>
    </xf>
    <xf numFmtId="0" fontId="25" fillId="0" borderId="28"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6" fillId="0" borderId="0" xfId="0" applyFont="1" applyAlignment="1" applyProtection="1">
      <alignment horizontal="left" vertical="top" wrapText="1"/>
      <protection/>
    </xf>
    <xf numFmtId="0" fontId="0" fillId="0" borderId="0" xfId="0" applyAlignment="1">
      <alignment horizontal="left" vertical="top" wrapText="1"/>
    </xf>
    <xf numFmtId="0" fontId="0" fillId="0" borderId="18" xfId="0"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7" xfId="0" applyBorder="1" applyAlignment="1" applyProtection="1">
      <alignment horizontal="left" vertical="top" wrapText="1"/>
      <protection/>
    </xf>
    <xf numFmtId="0" fontId="0" fillId="0" borderId="0" xfId="0" applyFont="1" applyBorder="1" applyAlignment="1" applyProtection="1">
      <alignment horizontal="left" wrapText="1"/>
      <protection/>
    </xf>
    <xf numFmtId="0" fontId="0" fillId="0" borderId="0" xfId="0" applyFont="1" applyBorder="1" applyAlignment="1">
      <alignment wrapText="1"/>
    </xf>
    <xf numFmtId="0" fontId="11" fillId="0" borderId="0" xfId="0" applyFont="1" applyAlignment="1">
      <alignment vertical="top" wrapText="1"/>
    </xf>
    <xf numFmtId="0" fontId="0" fillId="0" borderId="11" xfId="0" applyFont="1" applyBorder="1" applyAlignment="1">
      <alignment horizontal="center" vertical="top" wrapText="1"/>
    </xf>
    <xf numFmtId="0" fontId="42" fillId="35" borderId="11" xfId="0" applyFont="1" applyFill="1" applyBorder="1" applyAlignment="1" applyProtection="1">
      <alignment wrapText="1"/>
      <protection/>
    </xf>
    <xf numFmtId="0" fontId="12" fillId="0" borderId="0" xfId="0" applyFont="1" applyAlignment="1">
      <alignment vertical="top" wrapText="1"/>
    </xf>
    <xf numFmtId="0" fontId="12" fillId="0" borderId="0" xfId="0" applyFont="1" applyBorder="1" applyAlignment="1">
      <alignment wrapText="1"/>
    </xf>
    <xf numFmtId="0" fontId="0" fillId="0" borderId="0" xfId="0" applyFont="1" applyBorder="1" applyAlignment="1" applyProtection="1">
      <alignment wrapText="1"/>
      <protection/>
    </xf>
    <xf numFmtId="0" fontId="4" fillId="35" borderId="12" xfId="0" applyFont="1" applyFill="1" applyBorder="1" applyAlignment="1" applyProtection="1">
      <alignment horizontal="left" vertical="top" wrapText="1"/>
      <protection/>
    </xf>
    <xf numFmtId="0" fontId="0" fillId="0" borderId="13" xfId="0" applyBorder="1" applyAlignment="1">
      <alignment vertical="top" wrapText="1"/>
    </xf>
    <xf numFmtId="0" fontId="0" fillId="0" borderId="25" xfId="0"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18" fillId="0" borderId="0" xfId="0" applyFont="1" applyBorder="1" applyAlignment="1">
      <alignment vertical="top" wrapText="1"/>
    </xf>
    <xf numFmtId="0" fontId="18" fillId="0" borderId="0" xfId="0" applyFont="1" applyBorder="1" applyAlignment="1">
      <alignment/>
    </xf>
    <xf numFmtId="0" fontId="25" fillId="0" borderId="0" xfId="0" applyFont="1" applyAlignment="1">
      <alignment vertical="top" wrapText="1"/>
    </xf>
    <xf numFmtId="0" fontId="11" fillId="0" borderId="0" xfId="0" applyFont="1" applyAlignment="1">
      <alignment horizontal="left" wrapText="1"/>
    </xf>
    <xf numFmtId="0" fontId="0" fillId="0" borderId="0" xfId="0" applyFill="1" applyAlignment="1" applyProtection="1">
      <alignment vertical="top" wrapText="1"/>
      <protection/>
    </xf>
    <xf numFmtId="0" fontId="7" fillId="0" borderId="0" xfId="0" applyFont="1" applyFill="1" applyAlignment="1" applyProtection="1">
      <alignment wrapText="1"/>
      <protection/>
    </xf>
    <xf numFmtId="0" fontId="24" fillId="0" borderId="0" xfId="0" applyFont="1" applyAlignment="1">
      <alignment vertical="top" wrapText="1"/>
    </xf>
    <xf numFmtId="0" fontId="6" fillId="0" borderId="0" xfId="0" applyFont="1" applyFill="1" applyAlignment="1" applyProtection="1">
      <alignment wrapText="1"/>
      <protection/>
    </xf>
    <xf numFmtId="0" fontId="42" fillId="35" borderId="0" xfId="0" applyFont="1" applyFill="1" applyBorder="1" applyAlignment="1" applyProtection="1">
      <alignment horizontal="left" vertical="top" wrapText="1"/>
      <protection/>
    </xf>
    <xf numFmtId="0" fontId="0" fillId="0" borderId="12" xfId="0" applyBorder="1" applyAlignment="1" applyProtection="1">
      <alignment vertical="top" wrapText="1"/>
      <protection/>
    </xf>
    <xf numFmtId="0" fontId="0" fillId="0" borderId="26" xfId="0" applyBorder="1" applyAlignment="1">
      <alignment vertical="top" wrapText="1"/>
    </xf>
    <xf numFmtId="0" fontId="0" fillId="0" borderId="2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10" fillId="0" borderId="18" xfId="0" applyFont="1" applyBorder="1" applyAlignment="1" applyProtection="1">
      <alignment horizontal="center" vertical="top" wrapText="1"/>
      <protection/>
    </xf>
    <xf numFmtId="0" fontId="10" fillId="0" borderId="29" xfId="0" applyFont="1" applyBorder="1" applyAlignment="1" applyProtection="1">
      <alignment vertical="top" wrapText="1"/>
      <protection/>
    </xf>
    <xf numFmtId="0" fontId="7" fillId="0" borderId="11" xfId="0" applyFont="1" applyBorder="1" applyAlignment="1" applyProtection="1">
      <alignment vertical="top" wrapText="1"/>
      <protection/>
    </xf>
    <xf numFmtId="0" fontId="0" fillId="0" borderId="20" xfId="0" applyBorder="1" applyAlignment="1" applyProtection="1">
      <alignment wrapText="1"/>
      <protection/>
    </xf>
    <xf numFmtId="0" fontId="23" fillId="0" borderId="0" xfId="0" applyFont="1" applyAlignment="1" applyProtection="1">
      <alignment wrapText="1"/>
      <protection/>
    </xf>
    <xf numFmtId="0" fontId="25" fillId="0" borderId="0" xfId="0" applyFont="1" applyAlignment="1">
      <alignment wrapText="1"/>
    </xf>
    <xf numFmtId="0" fontId="0" fillId="0" borderId="11" xfId="0" applyBorder="1" applyAlignment="1">
      <alignment horizontal="left" wrapText="1"/>
    </xf>
    <xf numFmtId="0" fontId="7" fillId="0" borderId="11" xfId="0" applyFont="1" applyBorder="1" applyAlignment="1">
      <alignment horizontal="center" vertical="center" wrapText="1"/>
    </xf>
    <xf numFmtId="0" fontId="6" fillId="0" borderId="0" xfId="0" applyFont="1" applyFill="1" applyAlignment="1" applyProtection="1">
      <alignment horizontal="left" vertical="top" wrapText="1"/>
      <protection/>
    </xf>
    <xf numFmtId="0" fontId="34" fillId="0" borderId="0" xfId="0" applyFont="1" applyAlignment="1" applyProtection="1">
      <alignment vertical="top" wrapText="1"/>
      <protection/>
    </xf>
    <xf numFmtId="0" fontId="4" fillId="0" borderId="0" xfId="0" applyFont="1" applyAlignment="1" applyProtection="1">
      <alignment horizontal="center" vertical="center" wrapText="1"/>
      <protection/>
    </xf>
    <xf numFmtId="0" fontId="4" fillId="0" borderId="0" xfId="0" applyFont="1" applyAlignment="1">
      <alignment horizontal="left"/>
    </xf>
    <xf numFmtId="0" fontId="73" fillId="33" borderId="11" xfId="0" applyFont="1" applyFill="1" applyBorder="1" applyAlignment="1" applyProtection="1">
      <alignment horizontal="center"/>
      <protection locked="0"/>
    </xf>
    <xf numFmtId="0" fontId="74" fillId="33" borderId="11" xfId="0" applyFont="1" applyFill="1" applyBorder="1" applyAlignment="1" applyProtection="1">
      <alignment/>
      <protection locked="0"/>
    </xf>
    <xf numFmtId="0" fontId="43" fillId="35" borderId="0" xfId="0" applyFont="1" applyFill="1" applyBorder="1" applyAlignment="1" applyProtection="1">
      <alignment horizontal="left" vertical="top" wrapText="1"/>
      <protection/>
    </xf>
    <xf numFmtId="0" fontId="44" fillId="0" borderId="0" xfId="0" applyFont="1" applyBorder="1" applyAlignment="1" applyProtection="1">
      <alignment vertical="top" wrapText="1"/>
      <protection/>
    </xf>
    <xf numFmtId="0" fontId="44" fillId="0" borderId="0" xfId="0" applyFont="1" applyAlignment="1">
      <alignment vertical="top" wrapText="1"/>
    </xf>
    <xf numFmtId="0" fontId="0" fillId="0" borderId="27" xfId="0" applyFont="1" applyBorder="1" applyAlignment="1" applyProtection="1">
      <alignment vertical="top"/>
      <protection/>
    </xf>
    <xf numFmtId="0" fontId="0" fillId="0" borderId="16" xfId="0" applyFont="1" applyBorder="1"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ill>
        <patternFill>
          <bgColor indexed="11"/>
        </patternFill>
      </fill>
    </dxf>
    <dxf>
      <font>
        <b/>
        <i val="0"/>
      </font>
      <fill>
        <patternFill>
          <bgColor indexed="11"/>
        </patternFill>
      </fill>
    </dxf>
    <dxf>
      <fill>
        <patternFill patternType="none">
          <bgColor indexed="65"/>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ill>
        <patternFill>
          <bgColor indexed="11"/>
        </patternFill>
      </fill>
    </dxf>
    <dxf>
      <font>
        <b/>
        <i val="0"/>
      </font>
      <fill>
        <patternFill>
          <bgColor indexed="11"/>
        </patternFill>
      </fill>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198"/>
  <sheetViews>
    <sheetView tabSelected="1" zoomScalePageLayoutView="0" workbookViewId="0" topLeftCell="A60">
      <selection activeCell="N74" sqref="N74"/>
    </sheetView>
  </sheetViews>
  <sheetFormatPr defaultColWidth="9.33203125" defaultRowHeight="12.75"/>
  <cols>
    <col min="1" max="1" width="7" style="2" customWidth="1"/>
    <col min="2" max="2" width="12.5" style="2" customWidth="1"/>
    <col min="3" max="3" width="10.16015625" style="2" customWidth="1"/>
    <col min="4" max="7" width="9.33203125" style="2" customWidth="1"/>
    <col min="8" max="8" width="10.66015625" style="2" customWidth="1"/>
    <col min="9" max="9" width="9.33203125" style="2" customWidth="1"/>
    <col min="10" max="10" width="10" style="2" customWidth="1"/>
    <col min="11" max="11" width="12" style="2" customWidth="1"/>
    <col min="12" max="12" width="5" style="2" customWidth="1"/>
    <col min="13" max="13" width="11.83203125" style="226" customWidth="1"/>
    <col min="14" max="18" width="12.83203125" style="2" customWidth="1"/>
    <col min="19" max="19" width="11.5" style="2" customWidth="1"/>
    <col min="20" max="23" width="9.33203125" style="2" customWidth="1"/>
    <col min="33" max="33" width="9.33203125" style="1" customWidth="1"/>
  </cols>
  <sheetData>
    <row r="1" spans="1:13" ht="24.75" customHeight="1">
      <c r="A1" s="526" t="s">
        <v>689</v>
      </c>
      <c r="B1" s="244"/>
      <c r="C1" s="244"/>
      <c r="D1" s="244"/>
      <c r="E1" s="244"/>
      <c r="F1" s="244"/>
      <c r="G1" s="244"/>
      <c r="H1" s="244"/>
      <c r="I1" s="244"/>
      <c r="J1" s="244"/>
      <c r="K1" s="244"/>
      <c r="L1" s="54"/>
      <c r="M1" s="221"/>
    </row>
    <row r="2" spans="1:13" ht="24.75" customHeight="1">
      <c r="A2" s="205"/>
      <c r="B2" s="527" t="s">
        <v>690</v>
      </c>
      <c r="C2" s="527"/>
      <c r="D2" s="527"/>
      <c r="E2" s="527"/>
      <c r="F2" s="527"/>
      <c r="G2" s="205"/>
      <c r="H2" s="528" t="s">
        <v>1866</v>
      </c>
      <c r="I2" s="529"/>
      <c r="J2" s="529"/>
      <c r="K2" s="529"/>
      <c r="L2" s="54"/>
      <c r="M2" s="221"/>
    </row>
    <row r="3" spans="1:13" ht="19.5">
      <c r="A3" s="3"/>
      <c r="B3" s="4"/>
      <c r="C3" s="4"/>
      <c r="D3" s="4"/>
      <c r="E3" s="4"/>
      <c r="F3" s="1"/>
      <c r="G3" s="1"/>
      <c r="H3" s="1"/>
      <c r="I3" s="1"/>
      <c r="J3" s="1"/>
      <c r="K3" s="1"/>
      <c r="L3" s="1"/>
      <c r="M3" s="221"/>
    </row>
    <row r="4" spans="1:33" ht="30" customHeight="1">
      <c r="A4" s="249" t="s">
        <v>3</v>
      </c>
      <c r="B4" s="250"/>
      <c r="C4" s="250"/>
      <c r="D4" s="250"/>
      <c r="E4" s="250"/>
      <c r="F4" s="250"/>
      <c r="G4" s="250"/>
      <c r="H4" s="250"/>
      <c r="I4" s="250"/>
      <c r="J4" s="250"/>
      <c r="K4" s="250"/>
      <c r="L4" s="250"/>
      <c r="M4" s="251"/>
      <c r="N4" s="251"/>
      <c r="O4" s="248"/>
      <c r="AG4"/>
    </row>
    <row r="5" spans="1:33" ht="30" customHeight="1">
      <c r="A5" s="250"/>
      <c r="B5" s="250"/>
      <c r="C5" s="250"/>
      <c r="D5" s="250"/>
      <c r="E5" s="250"/>
      <c r="F5" s="250"/>
      <c r="G5" s="250"/>
      <c r="H5" s="250"/>
      <c r="I5" s="250"/>
      <c r="J5" s="250"/>
      <c r="K5" s="250"/>
      <c r="L5" s="250"/>
      <c r="M5" s="251"/>
      <c r="N5" s="251"/>
      <c r="O5" s="248"/>
      <c r="AG5"/>
    </row>
    <row r="6" spans="1:33" ht="30" customHeight="1">
      <c r="A6" s="250"/>
      <c r="B6" s="250"/>
      <c r="C6" s="250"/>
      <c r="D6" s="250"/>
      <c r="E6" s="250"/>
      <c r="F6" s="250"/>
      <c r="G6" s="250"/>
      <c r="H6" s="250"/>
      <c r="I6" s="250"/>
      <c r="J6" s="250"/>
      <c r="K6" s="250"/>
      <c r="L6" s="250"/>
      <c r="M6" s="251"/>
      <c r="N6" s="251"/>
      <c r="O6" s="248"/>
      <c r="AG6"/>
    </row>
    <row r="7" spans="1:33" ht="30" customHeight="1">
      <c r="A7" s="250"/>
      <c r="B7" s="250"/>
      <c r="C7" s="250"/>
      <c r="D7" s="250"/>
      <c r="E7" s="250"/>
      <c r="F7" s="250"/>
      <c r="G7" s="250"/>
      <c r="H7" s="250"/>
      <c r="I7" s="250"/>
      <c r="J7" s="250"/>
      <c r="K7" s="250"/>
      <c r="L7" s="250"/>
      <c r="M7" s="251"/>
      <c r="N7" s="251"/>
      <c r="O7" s="248"/>
      <c r="AG7"/>
    </row>
    <row r="8" spans="1:33" ht="30" customHeight="1">
      <c r="A8" s="250"/>
      <c r="B8" s="250"/>
      <c r="C8" s="250"/>
      <c r="D8" s="250"/>
      <c r="E8" s="250"/>
      <c r="F8" s="250"/>
      <c r="G8" s="250"/>
      <c r="H8" s="250"/>
      <c r="I8" s="250"/>
      <c r="J8" s="250"/>
      <c r="K8" s="250"/>
      <c r="L8" s="250"/>
      <c r="M8" s="251"/>
      <c r="N8" s="251"/>
      <c r="O8" s="248"/>
      <c r="AG8"/>
    </row>
    <row r="9" spans="1:33" ht="30" customHeight="1">
      <c r="A9" s="250"/>
      <c r="B9" s="250"/>
      <c r="C9" s="250"/>
      <c r="D9" s="250"/>
      <c r="E9" s="250"/>
      <c r="F9" s="250"/>
      <c r="G9" s="250"/>
      <c r="H9" s="250"/>
      <c r="I9" s="250"/>
      <c r="J9" s="250"/>
      <c r="K9" s="250"/>
      <c r="L9" s="250"/>
      <c r="M9" s="251"/>
      <c r="N9" s="251"/>
      <c r="O9" s="248"/>
      <c r="AG9"/>
    </row>
    <row r="10" spans="1:33" ht="30" customHeight="1">
      <c r="A10" s="250"/>
      <c r="B10" s="250"/>
      <c r="C10" s="250"/>
      <c r="D10" s="250"/>
      <c r="E10" s="250"/>
      <c r="F10" s="250"/>
      <c r="G10" s="250"/>
      <c r="H10" s="250"/>
      <c r="I10" s="250"/>
      <c r="J10" s="250"/>
      <c r="K10" s="250"/>
      <c r="L10" s="250"/>
      <c r="M10" s="251"/>
      <c r="N10" s="251"/>
      <c r="O10" s="248"/>
      <c r="AG10"/>
    </row>
    <row r="11" spans="1:33" ht="30" customHeight="1">
      <c r="A11" s="250"/>
      <c r="B11" s="250"/>
      <c r="C11" s="250"/>
      <c r="D11" s="250"/>
      <c r="E11" s="250"/>
      <c r="F11" s="250"/>
      <c r="G11" s="250"/>
      <c r="H11" s="250"/>
      <c r="I11" s="250"/>
      <c r="J11" s="250"/>
      <c r="K11" s="250"/>
      <c r="L11" s="250"/>
      <c r="M11" s="251"/>
      <c r="N11" s="251"/>
      <c r="O11" s="248"/>
      <c r="AG11"/>
    </row>
    <row r="12" spans="1:33" ht="30" customHeight="1">
      <c r="A12" s="250"/>
      <c r="B12" s="250"/>
      <c r="C12" s="250"/>
      <c r="D12" s="250"/>
      <c r="E12" s="250"/>
      <c r="F12" s="250"/>
      <c r="G12" s="250"/>
      <c r="H12" s="250"/>
      <c r="I12" s="250"/>
      <c r="J12" s="250"/>
      <c r="K12" s="250"/>
      <c r="L12" s="250"/>
      <c r="M12" s="251"/>
      <c r="N12" s="251"/>
      <c r="O12" s="248"/>
      <c r="AG12"/>
    </row>
    <row r="13" spans="1:33" ht="30" customHeight="1">
      <c r="A13" s="250"/>
      <c r="B13" s="250"/>
      <c r="C13" s="250"/>
      <c r="D13" s="250"/>
      <c r="E13" s="250"/>
      <c r="F13" s="250"/>
      <c r="G13" s="250"/>
      <c r="H13" s="250"/>
      <c r="I13" s="250"/>
      <c r="J13" s="250"/>
      <c r="K13" s="250"/>
      <c r="L13" s="250"/>
      <c r="M13" s="251"/>
      <c r="N13" s="251"/>
      <c r="O13" s="248"/>
      <c r="AG13"/>
    </row>
    <row r="14" spans="1:33" ht="30" customHeight="1">
      <c r="A14" s="250"/>
      <c r="B14" s="250"/>
      <c r="C14" s="250"/>
      <c r="D14" s="250"/>
      <c r="E14" s="250"/>
      <c r="F14" s="250"/>
      <c r="G14" s="250"/>
      <c r="H14" s="250"/>
      <c r="I14" s="250"/>
      <c r="J14" s="250"/>
      <c r="K14" s="250"/>
      <c r="L14" s="250"/>
      <c r="M14" s="251"/>
      <c r="N14" s="251"/>
      <c r="O14" s="248"/>
      <c r="AG14"/>
    </row>
    <row r="15" spans="1:33" ht="30" customHeight="1">
      <c r="A15" s="252"/>
      <c r="B15" s="252"/>
      <c r="C15" s="252"/>
      <c r="D15" s="252"/>
      <c r="E15" s="252"/>
      <c r="F15" s="252"/>
      <c r="G15" s="252"/>
      <c r="H15" s="252"/>
      <c r="I15" s="252"/>
      <c r="J15" s="252"/>
      <c r="K15" s="252"/>
      <c r="L15" s="252"/>
      <c r="M15" s="251"/>
      <c r="N15" s="251"/>
      <c r="O15" s="248"/>
      <c r="AG15"/>
    </row>
    <row r="16" spans="1:33" ht="28.5" customHeight="1">
      <c r="A16" s="244"/>
      <c r="B16" s="244"/>
      <c r="C16" s="244"/>
      <c r="D16" s="244"/>
      <c r="E16" s="244"/>
      <c r="F16" s="244"/>
      <c r="G16" s="244"/>
      <c r="H16" s="244"/>
      <c r="I16" s="244"/>
      <c r="J16" s="244"/>
      <c r="K16" s="244"/>
      <c r="L16" s="244"/>
      <c r="M16" s="244"/>
      <c r="N16" s="244"/>
      <c r="O16" s="244"/>
      <c r="P16" s="6"/>
      <c r="Q16" s="6"/>
      <c r="R16" s="6"/>
      <c r="S16" s="7"/>
      <c r="T16" s="7"/>
      <c r="U16" s="7"/>
      <c r="AG16" s="150"/>
    </row>
    <row r="17" spans="1:33" ht="30" customHeight="1">
      <c r="A17" s="253" t="s">
        <v>0</v>
      </c>
      <c r="B17" s="254"/>
      <c r="C17" s="254"/>
      <c r="D17" s="254"/>
      <c r="E17" s="254"/>
      <c r="F17" s="254"/>
      <c r="G17" s="254"/>
      <c r="H17" s="254"/>
      <c r="I17" s="254"/>
      <c r="J17" s="254"/>
      <c r="K17" s="254"/>
      <c r="L17" s="254"/>
      <c r="M17" s="255"/>
      <c r="N17" s="255"/>
      <c r="O17" s="256"/>
      <c r="AG17"/>
    </row>
    <row r="18" spans="1:33" ht="30" customHeight="1">
      <c r="A18" s="254"/>
      <c r="B18" s="254"/>
      <c r="C18" s="254"/>
      <c r="D18" s="254"/>
      <c r="E18" s="254"/>
      <c r="F18" s="254"/>
      <c r="G18" s="254"/>
      <c r="H18" s="254"/>
      <c r="I18" s="254"/>
      <c r="J18" s="254"/>
      <c r="K18" s="254"/>
      <c r="L18" s="254"/>
      <c r="M18" s="255"/>
      <c r="N18" s="255"/>
      <c r="O18" s="256"/>
      <c r="AG18"/>
    </row>
    <row r="19" spans="1:33" ht="30" customHeight="1">
      <c r="A19" s="254"/>
      <c r="B19" s="254"/>
      <c r="C19" s="254"/>
      <c r="D19" s="254"/>
      <c r="E19" s="254"/>
      <c r="F19" s="254"/>
      <c r="G19" s="254"/>
      <c r="H19" s="254"/>
      <c r="I19" s="254"/>
      <c r="J19" s="254"/>
      <c r="K19" s="254"/>
      <c r="L19" s="254"/>
      <c r="M19" s="255"/>
      <c r="N19" s="255"/>
      <c r="O19" s="256"/>
      <c r="AG19"/>
    </row>
    <row r="20" spans="1:33" ht="30" customHeight="1">
      <c r="A20" s="254"/>
      <c r="B20" s="254"/>
      <c r="C20" s="254"/>
      <c r="D20" s="254"/>
      <c r="E20" s="254"/>
      <c r="F20" s="254"/>
      <c r="G20" s="254"/>
      <c r="H20" s="254"/>
      <c r="I20" s="254"/>
      <c r="J20" s="254"/>
      <c r="K20" s="254"/>
      <c r="L20" s="254"/>
      <c r="M20" s="255"/>
      <c r="N20" s="255"/>
      <c r="O20" s="256"/>
      <c r="AG20"/>
    </row>
    <row r="21" spans="1:33" ht="30" customHeight="1">
      <c r="A21" s="254"/>
      <c r="B21" s="254"/>
      <c r="C21" s="254"/>
      <c r="D21" s="254"/>
      <c r="E21" s="254"/>
      <c r="F21" s="254"/>
      <c r="G21" s="254"/>
      <c r="H21" s="254"/>
      <c r="I21" s="254"/>
      <c r="J21" s="254"/>
      <c r="K21" s="254"/>
      <c r="L21" s="254"/>
      <c r="M21" s="255"/>
      <c r="N21" s="255"/>
      <c r="O21" s="256"/>
      <c r="AG21"/>
    </row>
    <row r="22" spans="1:33" ht="43.5" customHeight="1">
      <c r="A22" s="244"/>
      <c r="B22" s="244"/>
      <c r="C22" s="244"/>
      <c r="D22" s="244"/>
      <c r="E22" s="244"/>
      <c r="F22" s="244"/>
      <c r="G22" s="244"/>
      <c r="H22" s="244"/>
      <c r="I22" s="244"/>
      <c r="J22" s="244"/>
      <c r="K22" s="244"/>
      <c r="L22" s="244"/>
      <c r="M22" s="244"/>
      <c r="N22" s="244"/>
      <c r="O22" s="244"/>
      <c r="P22" s="6"/>
      <c r="Q22" s="6"/>
      <c r="R22" s="6"/>
      <c r="S22" s="7"/>
      <c r="T22" s="7"/>
      <c r="U22" s="7"/>
      <c r="AG22" s="150"/>
    </row>
    <row r="23" spans="1:33" ht="20.25">
      <c r="A23" s="16"/>
      <c r="B23" s="16"/>
      <c r="C23" s="16"/>
      <c r="D23" s="16"/>
      <c r="E23" s="16"/>
      <c r="F23" s="16"/>
      <c r="G23" s="16"/>
      <c r="H23" s="16"/>
      <c r="I23" s="16"/>
      <c r="J23" s="16"/>
      <c r="K23" s="16"/>
      <c r="L23" s="16"/>
      <c r="M23" s="222"/>
      <c r="N23" s="6"/>
      <c r="O23" s="6"/>
      <c r="P23" s="6"/>
      <c r="Q23" s="6"/>
      <c r="R23" s="6"/>
      <c r="S23" s="7"/>
      <c r="T23" s="7"/>
      <c r="U23" s="7"/>
      <c r="AG23" s="150"/>
    </row>
    <row r="24" spans="1:33" ht="26.25" customHeight="1">
      <c r="A24" s="530" t="s">
        <v>1676</v>
      </c>
      <c r="B24" s="531"/>
      <c r="C24" s="531"/>
      <c r="D24" s="531"/>
      <c r="E24" s="531"/>
      <c r="F24" s="531"/>
      <c r="G24" s="531"/>
      <c r="H24" s="531"/>
      <c r="I24" s="531"/>
      <c r="J24" s="531"/>
      <c r="K24" s="531"/>
      <c r="L24" s="532"/>
      <c r="M24" s="222"/>
      <c r="N24" s="6"/>
      <c r="O24" s="6"/>
      <c r="P24" s="6"/>
      <c r="Q24" s="6"/>
      <c r="R24" s="6"/>
      <c r="S24" s="7"/>
      <c r="T24" s="7"/>
      <c r="U24" s="7"/>
      <c r="AG24" s="150"/>
    </row>
    <row r="25" spans="1:33" ht="26.25" customHeight="1">
      <c r="A25" s="532"/>
      <c r="B25" s="532"/>
      <c r="C25" s="532"/>
      <c r="D25" s="532"/>
      <c r="E25" s="532"/>
      <c r="F25" s="532"/>
      <c r="G25" s="532"/>
      <c r="H25" s="532"/>
      <c r="I25" s="532"/>
      <c r="J25" s="532"/>
      <c r="K25" s="532"/>
      <c r="L25" s="532"/>
      <c r="M25" s="222"/>
      <c r="N25" s="6"/>
      <c r="O25" s="6"/>
      <c r="P25" s="6"/>
      <c r="Q25" s="6"/>
      <c r="R25" s="6"/>
      <c r="S25" s="7"/>
      <c r="T25" s="7"/>
      <c r="U25" s="7"/>
      <c r="AG25" s="150"/>
    </row>
    <row r="26" spans="1:13" ht="19.5">
      <c r="A26" s="3"/>
      <c r="B26" s="4"/>
      <c r="C26" s="4"/>
      <c r="D26" s="4"/>
      <c r="E26" s="4"/>
      <c r="F26" s="1"/>
      <c r="G26" s="1"/>
      <c r="H26" s="1"/>
      <c r="I26" s="1"/>
      <c r="J26" s="1"/>
      <c r="K26" s="1"/>
      <c r="L26" s="1"/>
      <c r="M26" s="223"/>
    </row>
    <row r="27" spans="1:33" ht="20.25">
      <c r="A27" s="304" t="s">
        <v>850</v>
      </c>
      <c r="B27" s="533"/>
      <c r="C27" s="533"/>
      <c r="D27" s="533"/>
      <c r="E27" s="533"/>
      <c r="F27" s="533"/>
      <c r="G27" s="533"/>
      <c r="H27" s="533"/>
      <c r="I27" s="533"/>
      <c r="J27" s="533"/>
      <c r="K27" s="534"/>
      <c r="L27" s="1"/>
      <c r="M27" s="329" t="s">
        <v>849</v>
      </c>
      <c r="N27" s="329"/>
      <c r="O27" s="329"/>
      <c r="P27" s="329"/>
      <c r="Q27" s="329"/>
      <c r="R27" s="329"/>
      <c r="S27" s="330"/>
      <c r="T27" s="330"/>
      <c r="U27" s="330"/>
      <c r="AG27"/>
    </row>
    <row r="28" spans="1:13" ht="12.75">
      <c r="A28" s="1"/>
      <c r="B28" s="1"/>
      <c r="C28" s="1"/>
      <c r="D28" s="1"/>
      <c r="E28" s="1"/>
      <c r="F28" s="1"/>
      <c r="G28" s="1"/>
      <c r="H28" s="1"/>
      <c r="I28" s="1"/>
      <c r="J28" s="1"/>
      <c r="K28" s="1"/>
      <c r="L28" s="1"/>
      <c r="M28" s="223"/>
    </row>
    <row r="29" spans="1:34" ht="14.25">
      <c r="A29" s="8" t="s">
        <v>1435</v>
      </c>
      <c r="B29" s="8" t="s">
        <v>1436</v>
      </c>
      <c r="C29" s="1"/>
      <c r="D29" s="1"/>
      <c r="E29" s="1"/>
      <c r="F29" s="1"/>
      <c r="G29" s="1"/>
      <c r="H29" s="1"/>
      <c r="I29" s="1"/>
      <c r="J29" s="1"/>
      <c r="K29" s="1"/>
      <c r="L29" s="1"/>
      <c r="M29" s="224" t="s">
        <v>1</v>
      </c>
      <c r="N29" s="322" t="s">
        <v>1867</v>
      </c>
      <c r="O29" s="323"/>
      <c r="P29" s="323"/>
      <c r="Q29" s="323"/>
      <c r="R29" s="323"/>
      <c r="S29" s="323"/>
      <c r="T29" s="323"/>
      <c r="U29" s="324"/>
      <c r="AF29">
        <v>1</v>
      </c>
      <c r="AG29" s="12" t="s">
        <v>1010</v>
      </c>
      <c r="AH29" s="126">
        <f>$N$30</f>
        <v>628618</v>
      </c>
    </row>
    <row r="30" spans="1:34" ht="14.25">
      <c r="A30" s="8"/>
      <c r="B30" s="8" t="s">
        <v>1437</v>
      </c>
      <c r="C30" s="9"/>
      <c r="D30" s="9"/>
      <c r="E30" s="9"/>
      <c r="F30" s="10"/>
      <c r="G30" s="10"/>
      <c r="H30" s="10"/>
      <c r="I30" s="10"/>
      <c r="J30" s="10"/>
      <c r="K30" s="10"/>
      <c r="L30" s="10"/>
      <c r="M30" s="224" t="s">
        <v>2</v>
      </c>
      <c r="N30" s="325">
        <v>628618</v>
      </c>
      <c r="O30" s="326"/>
      <c r="P30" s="181"/>
      <c r="Q30" s="181"/>
      <c r="R30" s="129"/>
      <c r="S30" s="129"/>
      <c r="T30" s="129"/>
      <c r="AF30">
        <v>2</v>
      </c>
      <c r="AG30" s="12" t="s">
        <v>1009</v>
      </c>
      <c r="AH30" s="126" t="str">
        <f>$N$29</f>
        <v>SCOALA GIMNAZIALA IZBICENI</v>
      </c>
    </row>
    <row r="31" spans="1:34" ht="14.25">
      <c r="A31" s="21"/>
      <c r="B31" s="21" t="s">
        <v>501</v>
      </c>
      <c r="M31" s="225" t="s">
        <v>1464</v>
      </c>
      <c r="N31" s="327" t="s">
        <v>1868</v>
      </c>
      <c r="O31" s="327"/>
      <c r="P31" s="328"/>
      <c r="Q31" s="328"/>
      <c r="R31"/>
      <c r="S31"/>
      <c r="T31"/>
      <c r="AF31">
        <v>3</v>
      </c>
      <c r="AG31" s="55" t="s">
        <v>1490</v>
      </c>
      <c r="AH31" s="126" t="str">
        <f>$N$32</f>
        <v>OT</v>
      </c>
    </row>
    <row r="32" spans="2:34" ht="14.25">
      <c r="B32" s="21" t="s">
        <v>502</v>
      </c>
      <c r="M32" s="225" t="s">
        <v>1490</v>
      </c>
      <c r="N32" s="121" t="s">
        <v>1869</v>
      </c>
      <c r="AF32">
        <v>4</v>
      </c>
      <c r="AG32" s="55" t="s">
        <v>1464</v>
      </c>
      <c r="AH32" s="126" t="str">
        <f>$N$31</f>
        <v>IZBICENI</v>
      </c>
    </row>
    <row r="33" spans="13:34" ht="12.75">
      <c r="M33" s="225"/>
      <c r="AF33">
        <v>5</v>
      </c>
      <c r="AG33" s="55" t="s">
        <v>851</v>
      </c>
      <c r="AH33" s="126">
        <f>$N$34</f>
        <v>2</v>
      </c>
    </row>
    <row r="34" spans="1:34" ht="14.25">
      <c r="A34" s="21" t="s">
        <v>851</v>
      </c>
      <c r="B34" s="21" t="s">
        <v>1679</v>
      </c>
      <c r="M34" s="225" t="s">
        <v>851</v>
      </c>
      <c r="N34" s="42">
        <v>2</v>
      </c>
      <c r="O34"/>
      <c r="P34"/>
      <c r="Q34"/>
      <c r="R34"/>
      <c r="S34"/>
      <c r="T34"/>
      <c r="AF34">
        <v>6</v>
      </c>
      <c r="AG34" s="55" t="s">
        <v>852</v>
      </c>
      <c r="AH34" s="126">
        <f>$N$38</f>
        <v>1</v>
      </c>
    </row>
    <row r="35" spans="1:34" ht="14.25">
      <c r="A35" s="21"/>
      <c r="C35" s="12" t="s">
        <v>1784</v>
      </c>
      <c r="M35" s="225"/>
      <c r="AF35">
        <v>7</v>
      </c>
      <c r="AG35" s="123" t="s">
        <v>856</v>
      </c>
      <c r="AH35" s="126">
        <f>$N$44</f>
        <v>2</v>
      </c>
    </row>
    <row r="36" spans="3:34" ht="14.25">
      <c r="C36" s="12" t="s">
        <v>1785</v>
      </c>
      <c r="M36" s="225"/>
      <c r="AF36">
        <v>8</v>
      </c>
      <c r="AG36" s="8" t="s">
        <v>857</v>
      </c>
      <c r="AH36" s="126">
        <f>$N$50</f>
        <v>7</v>
      </c>
    </row>
    <row r="37" spans="3:34" ht="14.25">
      <c r="C37" s="12"/>
      <c r="M37" s="225"/>
      <c r="AF37">
        <v>9</v>
      </c>
      <c r="AG37" s="8" t="s">
        <v>858</v>
      </c>
      <c r="AH37" s="126">
        <f>$N$70</f>
        <v>1</v>
      </c>
    </row>
    <row r="38" spans="1:34" ht="14.25">
      <c r="A38" s="21" t="s">
        <v>852</v>
      </c>
      <c r="B38" s="21" t="s">
        <v>853</v>
      </c>
      <c r="M38" s="225" t="s">
        <v>852</v>
      </c>
      <c r="N38" s="42">
        <v>1</v>
      </c>
      <c r="AF38">
        <v>10</v>
      </c>
      <c r="AG38" s="123" t="s">
        <v>861</v>
      </c>
      <c r="AH38" s="126">
        <f>$N$74</f>
        <v>1212000</v>
      </c>
    </row>
    <row r="39" spans="1:34" ht="15">
      <c r="A39" s="11"/>
      <c r="B39" s="1"/>
      <c r="C39" s="12" t="s">
        <v>470</v>
      </c>
      <c r="D39" s="1"/>
      <c r="E39" s="1"/>
      <c r="F39" s="12"/>
      <c r="G39" s="1"/>
      <c r="H39" s="1"/>
      <c r="I39" s="12"/>
      <c r="J39" s="1"/>
      <c r="K39" s="1"/>
      <c r="L39" s="1"/>
      <c r="AF39">
        <v>11</v>
      </c>
      <c r="AG39" s="8" t="s">
        <v>1013</v>
      </c>
      <c r="AH39" s="126">
        <f>$N$78</f>
        <v>1</v>
      </c>
    </row>
    <row r="40" spans="1:34" ht="15">
      <c r="A40" s="11"/>
      <c r="B40" s="1"/>
      <c r="C40" s="12" t="s">
        <v>471</v>
      </c>
      <c r="D40" s="1"/>
      <c r="E40" s="1"/>
      <c r="F40" s="1"/>
      <c r="G40" s="1"/>
      <c r="H40" s="1"/>
      <c r="I40" s="1"/>
      <c r="J40" s="1"/>
      <c r="K40" s="1"/>
      <c r="L40" s="1"/>
      <c r="AF40">
        <v>12</v>
      </c>
      <c r="AG40" s="8" t="s">
        <v>1019</v>
      </c>
      <c r="AH40" s="126">
        <f>$N$84</f>
        <v>2</v>
      </c>
    </row>
    <row r="41" spans="1:34" ht="15">
      <c r="A41" s="11"/>
      <c r="B41" s="1"/>
      <c r="C41" s="12" t="s">
        <v>472</v>
      </c>
      <c r="D41" s="1"/>
      <c r="E41" s="1"/>
      <c r="F41" s="1"/>
      <c r="G41" s="1"/>
      <c r="H41" s="1"/>
      <c r="I41" s="1"/>
      <c r="J41" s="1"/>
      <c r="K41" s="1"/>
      <c r="L41" s="1"/>
      <c r="AF41">
        <v>13</v>
      </c>
      <c r="AG41" s="12" t="s">
        <v>1020</v>
      </c>
      <c r="AH41" s="126">
        <f>$N$89</f>
        <v>1</v>
      </c>
    </row>
    <row r="42" spans="1:34" ht="15">
      <c r="A42" s="11"/>
      <c r="B42" s="1"/>
      <c r="C42" s="12"/>
      <c r="D42" s="1"/>
      <c r="E42" s="1"/>
      <c r="F42" s="1"/>
      <c r="G42" s="1"/>
      <c r="H42" s="1"/>
      <c r="I42" s="1"/>
      <c r="J42" s="1"/>
      <c r="K42" s="1"/>
      <c r="L42" s="1"/>
      <c r="AF42">
        <v>14</v>
      </c>
      <c r="AG42" s="12" t="s">
        <v>1021</v>
      </c>
      <c r="AH42" s="126">
        <f>$N$90</f>
        <v>1</v>
      </c>
    </row>
    <row r="43" spans="1:34" ht="15.75" customHeight="1">
      <c r="A43" s="109" t="s">
        <v>856</v>
      </c>
      <c r="B43" s="302" t="s">
        <v>56</v>
      </c>
      <c r="C43" s="244"/>
      <c r="D43" s="244"/>
      <c r="E43" s="244"/>
      <c r="F43" s="244"/>
      <c r="G43" s="244"/>
      <c r="H43" s="244"/>
      <c r="I43" s="244"/>
      <c r="J43" s="244"/>
      <c r="K43" s="244"/>
      <c r="L43" s="1"/>
      <c r="AF43">
        <v>15</v>
      </c>
      <c r="AG43" s="55" t="s">
        <v>1536</v>
      </c>
      <c r="AH43" s="126">
        <f>$N$95</f>
        <v>0</v>
      </c>
    </row>
    <row r="44" spans="1:34" ht="14.25">
      <c r="A44" s="21"/>
      <c r="B44" s="33"/>
      <c r="C44" s="331" t="s">
        <v>556</v>
      </c>
      <c r="D44" s="248"/>
      <c r="E44" s="248"/>
      <c r="F44" s="248"/>
      <c r="G44" s="248"/>
      <c r="H44" s="248"/>
      <c r="I44" s="248"/>
      <c r="J44" s="182" t="s">
        <v>854</v>
      </c>
      <c r="K44" s="182" t="s">
        <v>855</v>
      </c>
      <c r="L44" s="1"/>
      <c r="M44" s="225" t="s">
        <v>54</v>
      </c>
      <c r="N44" s="42">
        <v>2</v>
      </c>
      <c r="AF44">
        <v>16</v>
      </c>
      <c r="AG44" s="55" t="s">
        <v>1537</v>
      </c>
      <c r="AH44" s="126">
        <f>$N$96</f>
        <v>0</v>
      </c>
    </row>
    <row r="45" spans="1:34" ht="15">
      <c r="A45" s="11"/>
      <c r="B45" s="1"/>
      <c r="C45" s="248"/>
      <c r="D45" s="248"/>
      <c r="E45" s="248"/>
      <c r="F45" s="248"/>
      <c r="G45" s="248"/>
      <c r="H45" s="248"/>
      <c r="I45" s="248"/>
      <c r="J45" s="152"/>
      <c r="K45" s="152"/>
      <c r="L45" s="1"/>
      <c r="N45" s="1"/>
      <c r="O45" s="1"/>
      <c r="AF45">
        <v>17</v>
      </c>
      <c r="AG45" s="55" t="s">
        <v>1538</v>
      </c>
      <c r="AH45" s="126">
        <f>$N$98</f>
        <v>4</v>
      </c>
    </row>
    <row r="46" spans="1:34" ht="15">
      <c r="A46" s="11"/>
      <c r="B46" s="1"/>
      <c r="C46" s="331" t="s">
        <v>557</v>
      </c>
      <c r="D46" s="273"/>
      <c r="E46" s="273"/>
      <c r="F46" s="273"/>
      <c r="G46" s="273"/>
      <c r="H46" s="273"/>
      <c r="I46" s="273"/>
      <c r="J46" s="182" t="s">
        <v>854</v>
      </c>
      <c r="K46" s="182" t="s">
        <v>855</v>
      </c>
      <c r="L46" s="1"/>
      <c r="M46" s="225" t="s">
        <v>55</v>
      </c>
      <c r="N46" s="42">
        <v>2</v>
      </c>
      <c r="AF46">
        <v>18</v>
      </c>
      <c r="AG46" s="55" t="s">
        <v>1539</v>
      </c>
      <c r="AH46" s="126">
        <f>$N$99</f>
        <v>5</v>
      </c>
    </row>
    <row r="47" spans="1:34" ht="15">
      <c r="A47" s="11"/>
      <c r="B47" s="1"/>
      <c r="C47" s="273"/>
      <c r="D47" s="273"/>
      <c r="E47" s="273"/>
      <c r="F47" s="273"/>
      <c r="G47" s="273"/>
      <c r="H47" s="273"/>
      <c r="I47" s="273"/>
      <c r="J47" s="1"/>
      <c r="K47" s="1"/>
      <c r="L47" s="1"/>
      <c r="M47" s="225"/>
      <c r="N47" s="123"/>
      <c r="O47" s="123"/>
      <c r="AG47" s="55"/>
      <c r="AH47" s="126"/>
    </row>
    <row r="48" spans="1:34" ht="15">
      <c r="A48" s="11"/>
      <c r="B48" s="1"/>
      <c r="C48" s="273"/>
      <c r="D48" s="273"/>
      <c r="E48" s="273"/>
      <c r="F48" s="273"/>
      <c r="G48" s="273"/>
      <c r="H48" s="273"/>
      <c r="I48" s="273"/>
      <c r="J48" s="1"/>
      <c r="K48" s="1"/>
      <c r="L48" s="1"/>
      <c r="M48" s="225"/>
      <c r="N48" s="123"/>
      <c r="O48" s="123"/>
      <c r="AG48" s="55"/>
      <c r="AH48" s="126"/>
    </row>
    <row r="49" spans="1:34" ht="15">
      <c r="A49" s="11"/>
      <c r="B49" s="1"/>
      <c r="C49" s="12"/>
      <c r="D49" s="1"/>
      <c r="E49" s="1"/>
      <c r="F49" s="1"/>
      <c r="G49" s="1"/>
      <c r="H49" s="1"/>
      <c r="I49" s="1"/>
      <c r="J49" s="1"/>
      <c r="K49" s="1"/>
      <c r="L49" s="1"/>
      <c r="AF49">
        <v>19</v>
      </c>
      <c r="AG49" s="55" t="s">
        <v>1540</v>
      </c>
      <c r="AH49" s="126">
        <f>$N$100</f>
        <v>0</v>
      </c>
    </row>
    <row r="50" spans="1:34" ht="14.25">
      <c r="A50" s="8" t="s">
        <v>857</v>
      </c>
      <c r="B50" s="284" t="s">
        <v>503</v>
      </c>
      <c r="C50" s="248"/>
      <c r="D50" s="248"/>
      <c r="E50" s="248"/>
      <c r="F50" s="248"/>
      <c r="G50" s="248"/>
      <c r="H50" s="248"/>
      <c r="I50" s="248"/>
      <c r="J50" s="248"/>
      <c r="K50" s="248"/>
      <c r="M50" s="224" t="s">
        <v>857</v>
      </c>
      <c r="N50" s="42">
        <v>7</v>
      </c>
      <c r="AF50">
        <v>20</v>
      </c>
      <c r="AG50" s="55" t="s">
        <v>1541</v>
      </c>
      <c r="AH50" s="126">
        <f>$N$102</f>
        <v>0</v>
      </c>
    </row>
    <row r="51" spans="1:34" ht="14.25">
      <c r="A51" s="8"/>
      <c r="B51" s="248"/>
      <c r="C51" s="248"/>
      <c r="D51" s="248"/>
      <c r="E51" s="248"/>
      <c r="F51" s="248"/>
      <c r="G51" s="248"/>
      <c r="H51" s="248"/>
      <c r="I51" s="248"/>
      <c r="J51" s="248"/>
      <c r="K51" s="248"/>
      <c r="M51" s="224"/>
      <c r="N51" s="8"/>
      <c r="AF51">
        <v>21</v>
      </c>
      <c r="AG51" s="55" t="s">
        <v>1542</v>
      </c>
      <c r="AH51" s="126">
        <f>$N$103</f>
        <v>0</v>
      </c>
    </row>
    <row r="52" spans="3:34" ht="12.75">
      <c r="C52" s="94" t="s">
        <v>504</v>
      </c>
      <c r="AF52">
        <v>22</v>
      </c>
      <c r="AG52" s="55" t="s">
        <v>1543</v>
      </c>
      <c r="AH52" s="127">
        <f>$O$95</f>
        <v>0</v>
      </c>
    </row>
    <row r="53" spans="3:34" ht="12.75">
      <c r="C53" s="94" t="s">
        <v>505</v>
      </c>
      <c r="AF53">
        <v>23</v>
      </c>
      <c r="AG53" s="55" t="s">
        <v>1544</v>
      </c>
      <c r="AH53" s="127">
        <f>$O$96</f>
        <v>2</v>
      </c>
    </row>
    <row r="54" spans="3:34" ht="12.75">
      <c r="C54" s="94" t="s">
        <v>506</v>
      </c>
      <c r="AF54">
        <v>24</v>
      </c>
      <c r="AG54" s="55" t="s">
        <v>1545</v>
      </c>
      <c r="AH54" s="127">
        <f>$O$98</f>
        <v>0</v>
      </c>
    </row>
    <row r="55" spans="3:34" ht="12.75">
      <c r="C55" s="94" t="s">
        <v>507</v>
      </c>
      <c r="AF55">
        <v>25</v>
      </c>
      <c r="AG55" s="55" t="s">
        <v>1546</v>
      </c>
      <c r="AH55" s="127">
        <f>$O$99</f>
        <v>0</v>
      </c>
    </row>
    <row r="56" spans="3:34" ht="12.75">
      <c r="C56" s="94" t="s">
        <v>508</v>
      </c>
      <c r="AF56">
        <v>26</v>
      </c>
      <c r="AG56" s="55" t="s">
        <v>1547</v>
      </c>
      <c r="AH56" s="127">
        <f>$O$100</f>
        <v>0</v>
      </c>
    </row>
    <row r="57" spans="3:34" ht="12.75">
      <c r="C57" s="94" t="s">
        <v>514</v>
      </c>
      <c r="AF57">
        <v>27</v>
      </c>
      <c r="AG57" s="55" t="s">
        <v>1548</v>
      </c>
      <c r="AH57" s="127">
        <f>$O$102</f>
        <v>0</v>
      </c>
    </row>
    <row r="58" spans="3:34" ht="12.75">
      <c r="C58" s="94" t="s">
        <v>515</v>
      </c>
      <c r="AF58">
        <v>28</v>
      </c>
      <c r="AG58" s="55" t="s">
        <v>1549</v>
      </c>
      <c r="AH58" s="127">
        <f>$O$103</f>
        <v>0</v>
      </c>
    </row>
    <row r="59" spans="3:34" ht="12.75">
      <c r="C59" s="94" t="s">
        <v>516</v>
      </c>
      <c r="AF59">
        <v>29</v>
      </c>
      <c r="AG59" s="55" t="s">
        <v>882</v>
      </c>
      <c r="AH59" s="126">
        <f>$N$106</f>
        <v>0</v>
      </c>
    </row>
    <row r="60" spans="3:34" ht="12.75">
      <c r="C60" s="94" t="s">
        <v>517</v>
      </c>
      <c r="AF60">
        <v>30</v>
      </c>
      <c r="AG60" s="55" t="s">
        <v>883</v>
      </c>
      <c r="AH60" s="126">
        <f>$N$107</f>
        <v>0</v>
      </c>
    </row>
    <row r="61" spans="3:34" ht="12.75">
      <c r="C61" s="94" t="s">
        <v>518</v>
      </c>
      <c r="AF61">
        <v>31</v>
      </c>
      <c r="AG61" s="55" t="s">
        <v>884</v>
      </c>
      <c r="AH61" s="126">
        <f>$N$108</f>
        <v>0</v>
      </c>
    </row>
    <row r="62" spans="3:34" ht="12.75">
      <c r="C62" s="94" t="s">
        <v>519</v>
      </c>
      <c r="AF62">
        <v>32</v>
      </c>
      <c r="AG62" s="55" t="s">
        <v>885</v>
      </c>
      <c r="AH62" s="126">
        <f>$N$127</f>
        <v>0</v>
      </c>
    </row>
    <row r="63" spans="3:34" ht="12.75">
      <c r="C63" s="94" t="s">
        <v>520</v>
      </c>
      <c r="AF63">
        <v>33</v>
      </c>
      <c r="AG63" s="55" t="s">
        <v>886</v>
      </c>
      <c r="AH63" s="126">
        <f>$N$128</f>
        <v>0</v>
      </c>
    </row>
    <row r="64" spans="3:34" ht="12.75">
      <c r="C64" s="94" t="s">
        <v>521</v>
      </c>
      <c r="AF64">
        <v>34</v>
      </c>
      <c r="AG64" s="55" t="s">
        <v>887</v>
      </c>
      <c r="AH64" s="126">
        <f>$N$129</f>
        <v>0</v>
      </c>
    </row>
    <row r="65" spans="3:34" ht="12.75">
      <c r="C65" s="94" t="s">
        <v>522</v>
      </c>
      <c r="AF65">
        <v>35</v>
      </c>
      <c r="AG65" s="55" t="s">
        <v>1550</v>
      </c>
      <c r="AH65" s="126">
        <f>$N$138</f>
        <v>2</v>
      </c>
    </row>
    <row r="66" spans="3:34" ht="12.75">
      <c r="C66" s="94" t="s">
        <v>523</v>
      </c>
      <c r="AF66">
        <v>36</v>
      </c>
      <c r="AG66" s="55" t="s">
        <v>1551</v>
      </c>
      <c r="AH66" s="127">
        <f>$O$138</f>
        <v>1</v>
      </c>
    </row>
    <row r="67" spans="3:34" ht="12.75">
      <c r="C67" s="94" t="s">
        <v>524</v>
      </c>
      <c r="AF67">
        <v>37</v>
      </c>
      <c r="AG67" s="55" t="s">
        <v>1795</v>
      </c>
      <c r="AH67" s="126">
        <f>$N$143</f>
        <v>1</v>
      </c>
    </row>
    <row r="68" spans="3:34" ht="12.75">
      <c r="C68" s="94" t="s">
        <v>525</v>
      </c>
      <c r="AF68">
        <v>38</v>
      </c>
      <c r="AG68" s="55" t="s">
        <v>1796</v>
      </c>
      <c r="AH68" s="126">
        <f>$N$144</f>
        <v>0</v>
      </c>
    </row>
    <row r="69" spans="3:34" ht="12.75">
      <c r="C69" s="94"/>
      <c r="AF69">
        <v>39</v>
      </c>
      <c r="AG69" s="55" t="s">
        <v>1797</v>
      </c>
      <c r="AH69" s="126">
        <f>$N$145</f>
        <v>0</v>
      </c>
    </row>
    <row r="70" spans="1:34" ht="14.25">
      <c r="A70" s="8" t="s">
        <v>858</v>
      </c>
      <c r="B70" s="93" t="s">
        <v>1011</v>
      </c>
      <c r="M70" s="224" t="s">
        <v>858</v>
      </c>
      <c r="N70" s="42">
        <v>1</v>
      </c>
      <c r="AF70">
        <v>40</v>
      </c>
      <c r="AG70" s="55" t="s">
        <v>1798</v>
      </c>
      <c r="AH70" s="126">
        <f>$N$146</f>
        <v>0</v>
      </c>
    </row>
    <row r="71" spans="3:34" ht="12.75">
      <c r="C71" s="94" t="s">
        <v>1012</v>
      </c>
      <c r="AF71">
        <v>41</v>
      </c>
      <c r="AG71" s="55" t="s">
        <v>1799</v>
      </c>
      <c r="AH71" s="126">
        <f>$N$149</f>
        <v>1</v>
      </c>
    </row>
    <row r="72" spans="3:34" ht="12.75">
      <c r="C72" s="94" t="s">
        <v>1680</v>
      </c>
      <c r="AF72">
        <v>42</v>
      </c>
      <c r="AG72" s="55" t="s">
        <v>1800</v>
      </c>
      <c r="AH72" s="126">
        <f>$N$150</f>
        <v>2</v>
      </c>
    </row>
    <row r="73" spans="3:34" ht="12.75">
      <c r="C73" s="94"/>
      <c r="AF73">
        <v>43</v>
      </c>
      <c r="AG73" s="55" t="s">
        <v>1801</v>
      </c>
      <c r="AH73" s="126">
        <f>$N$151</f>
        <v>0</v>
      </c>
    </row>
    <row r="74" spans="1:34" ht="17.25" customHeight="1">
      <c r="A74" s="21" t="s">
        <v>861</v>
      </c>
      <c r="B74" s="284" t="s">
        <v>384</v>
      </c>
      <c r="C74" s="248"/>
      <c r="D74" s="248"/>
      <c r="E74" s="248"/>
      <c r="F74" s="248"/>
      <c r="G74" s="248"/>
      <c r="H74" s="248"/>
      <c r="I74" s="248"/>
      <c r="J74" s="248"/>
      <c r="K74" s="248"/>
      <c r="M74" s="225" t="s">
        <v>861</v>
      </c>
      <c r="N74" s="42">
        <v>1212000</v>
      </c>
      <c r="O74" s="2" t="s">
        <v>1410</v>
      </c>
      <c r="AF74">
        <v>44</v>
      </c>
      <c r="AG74" s="55" t="s">
        <v>1802</v>
      </c>
      <c r="AH74" s="126">
        <f>$N$152</f>
        <v>0</v>
      </c>
    </row>
    <row r="75" spans="1:34" ht="14.25">
      <c r="A75" s="21"/>
      <c r="B75" s="248"/>
      <c r="C75" s="248"/>
      <c r="D75" s="248"/>
      <c r="E75" s="248"/>
      <c r="F75" s="248"/>
      <c r="G75" s="248"/>
      <c r="H75" s="248"/>
      <c r="I75" s="248"/>
      <c r="J75" s="248"/>
      <c r="K75" s="248"/>
      <c r="AF75">
        <v>45</v>
      </c>
      <c r="AG75" s="55" t="s">
        <v>1552</v>
      </c>
      <c r="AH75" s="126">
        <f>$N$156</f>
        <v>0</v>
      </c>
    </row>
    <row r="76" spans="2:34" ht="12.75">
      <c r="B76" s="248"/>
      <c r="C76" s="248"/>
      <c r="D76" s="248"/>
      <c r="E76" s="248"/>
      <c r="F76" s="248"/>
      <c r="G76" s="248"/>
      <c r="H76" s="248"/>
      <c r="I76" s="248"/>
      <c r="J76" s="248"/>
      <c r="K76" s="248"/>
      <c r="AF76">
        <v>46</v>
      </c>
      <c r="AG76" s="55" t="s">
        <v>1553</v>
      </c>
      <c r="AH76" s="126">
        <f>$N$157</f>
        <v>0</v>
      </c>
    </row>
    <row r="77" spans="3:34" ht="12.75">
      <c r="C77" s="94"/>
      <c r="AF77">
        <v>47</v>
      </c>
      <c r="AG77" s="55" t="s">
        <v>1554</v>
      </c>
      <c r="AH77" s="126">
        <f>$N$159</f>
        <v>9</v>
      </c>
    </row>
    <row r="78" spans="1:34" ht="14.25">
      <c r="A78" s="8" t="s">
        <v>1013</v>
      </c>
      <c r="B78" s="93" t="s">
        <v>1014</v>
      </c>
      <c r="M78" s="224" t="s">
        <v>1013</v>
      </c>
      <c r="N78" s="42">
        <v>1</v>
      </c>
      <c r="AF78">
        <v>48</v>
      </c>
      <c r="AG78" s="55" t="s">
        <v>1555</v>
      </c>
      <c r="AH78" s="126">
        <f>$N$160</f>
        <v>8</v>
      </c>
    </row>
    <row r="79" spans="3:34" ht="12.75">
      <c r="C79" s="94" t="s">
        <v>1015</v>
      </c>
      <c r="AF79">
        <v>49</v>
      </c>
      <c r="AG79" s="55" t="s">
        <v>1556</v>
      </c>
      <c r="AH79" s="126">
        <f>$N$161</f>
        <v>0</v>
      </c>
    </row>
    <row r="80" spans="3:34" ht="12.75">
      <c r="C80" s="94" t="s">
        <v>1016</v>
      </c>
      <c r="AF80">
        <v>50</v>
      </c>
      <c r="AG80" s="55" t="s">
        <v>1557</v>
      </c>
      <c r="AH80" s="126">
        <f>$N$164</f>
        <v>0</v>
      </c>
    </row>
    <row r="81" spans="3:34" ht="12.75">
      <c r="C81" s="94" t="s">
        <v>1017</v>
      </c>
      <c r="AF81">
        <v>51</v>
      </c>
      <c r="AG81" s="55" t="s">
        <v>1558</v>
      </c>
      <c r="AH81" s="127">
        <f>$O$156</f>
        <v>0</v>
      </c>
    </row>
    <row r="82" spans="3:34" ht="12.75">
      <c r="C82" s="94" t="s">
        <v>365</v>
      </c>
      <c r="AF82">
        <v>52</v>
      </c>
      <c r="AG82" s="55" t="s">
        <v>1559</v>
      </c>
      <c r="AH82" s="127">
        <f>$O$157</f>
        <v>5</v>
      </c>
    </row>
    <row r="83" spans="3:34" ht="12.75">
      <c r="C83" s="94"/>
      <c r="AF83">
        <v>53</v>
      </c>
      <c r="AG83" s="55" t="s">
        <v>1560</v>
      </c>
      <c r="AH83" s="127">
        <f>$O$159</f>
        <v>0</v>
      </c>
    </row>
    <row r="84" spans="1:34" ht="14.25">
      <c r="A84" s="8" t="s">
        <v>1019</v>
      </c>
      <c r="B84" s="93" t="s">
        <v>1018</v>
      </c>
      <c r="C84" s="94"/>
      <c r="M84" s="224" t="s">
        <v>1019</v>
      </c>
      <c r="N84" s="42">
        <v>2</v>
      </c>
      <c r="AF84">
        <v>54</v>
      </c>
      <c r="AG84" s="55" t="s">
        <v>1561</v>
      </c>
      <c r="AH84" s="127">
        <f>$O$160</f>
        <v>0</v>
      </c>
    </row>
    <row r="85" spans="1:34" ht="14.25">
      <c r="A85" s="8"/>
      <c r="B85" s="93"/>
      <c r="C85" s="94" t="s">
        <v>1573</v>
      </c>
      <c r="AF85">
        <v>55</v>
      </c>
      <c r="AG85" s="55" t="s">
        <v>1562</v>
      </c>
      <c r="AH85" s="127">
        <f>$O$161</f>
        <v>0</v>
      </c>
    </row>
    <row r="86" spans="1:34" ht="14.25">
      <c r="A86" s="8"/>
      <c r="B86" s="93"/>
      <c r="C86" s="94" t="s">
        <v>1574</v>
      </c>
      <c r="AF86">
        <v>56</v>
      </c>
      <c r="AG86" s="55" t="s">
        <v>1563</v>
      </c>
      <c r="AH86" s="127">
        <f>$O$164</f>
        <v>0</v>
      </c>
    </row>
    <row r="87" spans="1:34" ht="14.25">
      <c r="A87" s="8"/>
      <c r="B87" s="93"/>
      <c r="C87" s="94"/>
      <c r="AF87">
        <v>57</v>
      </c>
      <c r="AG87" s="55" t="s">
        <v>1564</v>
      </c>
      <c r="AH87" s="126">
        <f>$N$170</f>
        <v>0</v>
      </c>
    </row>
    <row r="88" spans="1:34" ht="15">
      <c r="A88" s="8" t="s">
        <v>867</v>
      </c>
      <c r="B88" s="96" t="s">
        <v>1575</v>
      </c>
      <c r="AF88">
        <v>58</v>
      </c>
      <c r="AG88" s="55" t="s">
        <v>1565</v>
      </c>
      <c r="AH88" s="126">
        <f>$N$171</f>
        <v>0</v>
      </c>
    </row>
    <row r="89" spans="1:34" ht="15" customHeight="1">
      <c r="A89" s="8"/>
      <c r="B89" s="5"/>
      <c r="C89" s="393" t="s">
        <v>1578</v>
      </c>
      <c r="D89" s="393"/>
      <c r="E89" s="393"/>
      <c r="F89" s="393"/>
      <c r="G89" s="393"/>
      <c r="H89" s="393"/>
      <c r="I89" s="393"/>
      <c r="J89" s="393"/>
      <c r="K89" s="393"/>
      <c r="L89" s="1"/>
      <c r="M89" s="224" t="s">
        <v>1020</v>
      </c>
      <c r="N89" s="183">
        <v>1</v>
      </c>
      <c r="O89" s="14"/>
      <c r="P89" s="14"/>
      <c r="Q89" s="14"/>
      <c r="R89" s="14"/>
      <c r="S89" s="14"/>
      <c r="T89" s="14"/>
      <c r="U89" s="14"/>
      <c r="AF89">
        <v>59</v>
      </c>
      <c r="AG89" s="55" t="s">
        <v>1566</v>
      </c>
      <c r="AH89" s="126">
        <f>$N$173</f>
        <v>183</v>
      </c>
    </row>
    <row r="90" spans="1:34" ht="15" customHeight="1">
      <c r="A90" s="8"/>
      <c r="B90" s="5"/>
      <c r="C90" s="393" t="s">
        <v>1472</v>
      </c>
      <c r="D90" s="393"/>
      <c r="E90" s="393"/>
      <c r="F90" s="393"/>
      <c r="G90" s="393"/>
      <c r="H90" s="393"/>
      <c r="I90" s="393"/>
      <c r="J90" s="393"/>
      <c r="K90" s="393"/>
      <c r="L90" s="1"/>
      <c r="M90" s="224" t="s">
        <v>1021</v>
      </c>
      <c r="N90" s="42">
        <v>1</v>
      </c>
      <c r="O90" s="14"/>
      <c r="P90" s="14"/>
      <c r="Q90" s="14"/>
      <c r="R90" s="14"/>
      <c r="S90" s="14"/>
      <c r="T90" s="14"/>
      <c r="U90" s="14"/>
      <c r="AF90">
        <v>60</v>
      </c>
      <c r="AG90" s="55" t="s">
        <v>1567</v>
      </c>
      <c r="AH90" s="126">
        <f>$N$174</f>
        <v>174</v>
      </c>
    </row>
    <row r="91" spans="1:34" ht="15">
      <c r="A91" s="11"/>
      <c r="B91"/>
      <c r="C91" s="94"/>
      <c r="D91" s="1"/>
      <c r="E91" s="1"/>
      <c r="F91" s="1"/>
      <c r="G91" s="1"/>
      <c r="H91" s="1"/>
      <c r="I91" s="1"/>
      <c r="J91" s="1"/>
      <c r="K91" s="1"/>
      <c r="L91" s="1"/>
      <c r="M91" s="225"/>
      <c r="N91" s="66">
        <f>IF(SUM(N89:N90)&gt;0,1,0)</f>
        <v>1</v>
      </c>
      <c r="O91" s="21" t="str">
        <f>IF(N91=1,"Exista si alte forme","")</f>
        <v>Exista si alte forme</v>
      </c>
      <c r="AF91">
        <v>61</v>
      </c>
      <c r="AG91" s="55" t="s">
        <v>1568</v>
      </c>
      <c r="AH91" s="126">
        <f>$N$175</f>
        <v>0</v>
      </c>
    </row>
    <row r="92" spans="1:34" ht="15" customHeight="1">
      <c r="A92" s="11"/>
      <c r="B92"/>
      <c r="C92" s="94"/>
      <c r="D92" s="1"/>
      <c r="E92" s="1"/>
      <c r="F92" s="1"/>
      <c r="G92" s="1"/>
      <c r="H92" s="1"/>
      <c r="I92" s="1"/>
      <c r="J92" s="1"/>
      <c r="K92" s="1"/>
      <c r="L92" s="1"/>
      <c r="N92" s="1"/>
      <c r="AF92">
        <v>69</v>
      </c>
      <c r="AG92" s="55" t="s">
        <v>1803</v>
      </c>
      <c r="AH92" s="169">
        <f>$N$185</f>
        <v>0</v>
      </c>
    </row>
    <row r="93" spans="1:34" ht="14.25">
      <c r="A93" s="21" t="s">
        <v>869</v>
      </c>
      <c r="B93" s="284" t="s">
        <v>889</v>
      </c>
      <c r="C93" s="248"/>
      <c r="D93" s="248"/>
      <c r="E93" s="248"/>
      <c r="F93" s="248"/>
      <c r="G93" s="248"/>
      <c r="H93" s="248"/>
      <c r="I93" s="248"/>
      <c r="J93" s="248"/>
      <c r="K93" s="248"/>
      <c r="M93" s="224"/>
      <c r="N93" s="289" t="s">
        <v>865</v>
      </c>
      <c r="O93" s="282" t="s">
        <v>866</v>
      </c>
      <c r="AF93">
        <v>70</v>
      </c>
      <c r="AG93" s="55" t="s">
        <v>1804</v>
      </c>
      <c r="AH93" s="169">
        <f>$N$186</f>
        <v>0</v>
      </c>
    </row>
    <row r="94" spans="1:34" ht="14.25">
      <c r="A94" s="21"/>
      <c r="B94" s="248"/>
      <c r="C94" s="248"/>
      <c r="D94" s="248"/>
      <c r="E94" s="248"/>
      <c r="F94" s="248"/>
      <c r="G94" s="248"/>
      <c r="H94" s="248"/>
      <c r="I94" s="248"/>
      <c r="J94" s="248"/>
      <c r="K94" s="248"/>
      <c r="M94" s="224"/>
      <c r="N94" s="290"/>
      <c r="O94" s="283"/>
      <c r="AF94">
        <v>71</v>
      </c>
      <c r="AG94" s="55" t="s">
        <v>964</v>
      </c>
      <c r="AH94" s="169">
        <f>$N$188</f>
        <v>3</v>
      </c>
    </row>
    <row r="95" spans="1:34" ht="15">
      <c r="A95" s="11"/>
      <c r="B95" s="1"/>
      <c r="C95" s="81" t="s">
        <v>1022</v>
      </c>
      <c r="D95" s="1"/>
      <c r="E95" s="1"/>
      <c r="F95" s="1"/>
      <c r="G95" s="1"/>
      <c r="H95" s="1"/>
      <c r="I95" s="1"/>
      <c r="J95" s="1"/>
      <c r="K95" s="1"/>
      <c r="M95" s="225" t="s">
        <v>1786</v>
      </c>
      <c r="N95" s="42"/>
      <c r="O95" s="42"/>
      <c r="P95" s="59">
        <f>IF(OR(N95=1,O95=1),1,"")</f>
      </c>
      <c r="AF95">
        <v>72</v>
      </c>
      <c r="AG95" s="55" t="s">
        <v>965</v>
      </c>
      <c r="AH95" s="169">
        <f>$N$189</f>
        <v>4</v>
      </c>
    </row>
    <row r="96" spans="1:34" ht="15">
      <c r="A96" s="11"/>
      <c r="B96" s="1"/>
      <c r="C96" s="81" t="s">
        <v>1023</v>
      </c>
      <c r="D96" s="1"/>
      <c r="E96" s="1"/>
      <c r="F96" s="1"/>
      <c r="G96" s="1"/>
      <c r="H96" s="1"/>
      <c r="I96" s="1"/>
      <c r="J96" s="1"/>
      <c r="K96" s="1"/>
      <c r="M96" s="225" t="s">
        <v>1787</v>
      </c>
      <c r="N96" s="42"/>
      <c r="O96" s="42">
        <v>2</v>
      </c>
      <c r="P96" s="59">
        <f>IF(OR(N96=2,O96=2),2,"")</f>
        <v>2</v>
      </c>
      <c r="AF96">
        <v>73</v>
      </c>
      <c r="AG96" s="55" t="s">
        <v>966</v>
      </c>
      <c r="AH96" s="169">
        <f>$N$190</f>
        <v>0</v>
      </c>
    </row>
    <row r="97" spans="1:34" ht="15">
      <c r="A97" s="11"/>
      <c r="B97" s="1"/>
      <c r="C97" s="81" t="s">
        <v>1851</v>
      </c>
      <c r="D97" s="1"/>
      <c r="E97" s="1"/>
      <c r="F97" s="1"/>
      <c r="G97" s="1"/>
      <c r="H97" s="1"/>
      <c r="I97" s="1"/>
      <c r="J97" s="1"/>
      <c r="K97" s="1"/>
      <c r="M97" s="225" t="s">
        <v>1788</v>
      </c>
      <c r="N97" s="42">
        <v>3</v>
      </c>
      <c r="O97" s="42"/>
      <c r="P97" s="59">
        <f>IF(OR(N97=3,O97=3),3,"")</f>
        <v>3</v>
      </c>
      <c r="AF97">
        <v>74</v>
      </c>
      <c r="AG97" s="55" t="s">
        <v>967</v>
      </c>
      <c r="AH97" s="169">
        <f>$N$193</f>
        <v>0</v>
      </c>
    </row>
    <row r="98" spans="1:34" ht="15">
      <c r="A98" s="11"/>
      <c r="B98" s="1"/>
      <c r="C98" s="81" t="s">
        <v>1845</v>
      </c>
      <c r="D98" s="1"/>
      <c r="E98" s="1"/>
      <c r="F98" s="1"/>
      <c r="G98" s="1"/>
      <c r="H98" s="1"/>
      <c r="I98" s="1"/>
      <c r="J98" s="1"/>
      <c r="K98" s="1"/>
      <c r="M98" s="225" t="s">
        <v>1789</v>
      </c>
      <c r="N98" s="42">
        <v>4</v>
      </c>
      <c r="O98" s="42"/>
      <c r="P98" s="59">
        <f>IF(OR(N98=3,O98=3),3,"")</f>
      </c>
      <c r="AF98">
        <v>74</v>
      </c>
      <c r="AG98" s="55" t="s">
        <v>967</v>
      </c>
      <c r="AH98" s="169">
        <f>$N$193</f>
        <v>0</v>
      </c>
    </row>
    <row r="99" spans="3:34" ht="12.75">
      <c r="C99" s="81" t="s">
        <v>1846</v>
      </c>
      <c r="G99" s="23"/>
      <c r="H99" s="23"/>
      <c r="I99" s="23"/>
      <c r="K99" s="23"/>
      <c r="M99" s="225" t="s">
        <v>1790</v>
      </c>
      <c r="N99" s="42">
        <v>5</v>
      </c>
      <c r="O99" s="42"/>
      <c r="P99" s="59">
        <f>IF(OR(N99=4,O99=4),4,"")</f>
      </c>
      <c r="AF99">
        <v>75</v>
      </c>
      <c r="AG99" s="55" t="s">
        <v>366</v>
      </c>
      <c r="AH99" s="126">
        <f>$N$199</f>
        <v>0</v>
      </c>
    </row>
    <row r="100" spans="3:34" ht="12.75">
      <c r="C100" s="81" t="s">
        <v>1847</v>
      </c>
      <c r="M100" s="225" t="s">
        <v>1791</v>
      </c>
      <c r="N100" s="42"/>
      <c r="O100" s="42"/>
      <c r="P100" s="59">
        <f>IF(OR(N100=5,O100=5),5,"")</f>
      </c>
      <c r="AF100">
        <v>76</v>
      </c>
      <c r="AG100" s="55" t="s">
        <v>367</v>
      </c>
      <c r="AH100" s="126">
        <f>$N$200</f>
        <v>0</v>
      </c>
    </row>
    <row r="101" spans="3:34" ht="12.75">
      <c r="C101" s="81" t="s">
        <v>1848</v>
      </c>
      <c r="M101" s="225" t="s">
        <v>57</v>
      </c>
      <c r="N101" s="42"/>
      <c r="O101" s="42"/>
      <c r="P101" s="59">
        <f>IF(OR(N101=6,O101=6),6,"")</f>
      </c>
      <c r="AF101">
        <v>77</v>
      </c>
      <c r="AG101" s="55" t="s">
        <v>368</v>
      </c>
      <c r="AH101" s="126">
        <f>$N$201</f>
        <v>0</v>
      </c>
    </row>
    <row r="102" spans="3:34" ht="12.75">
      <c r="C102" s="81" t="s">
        <v>1849</v>
      </c>
      <c r="M102" s="225" t="s">
        <v>1850</v>
      </c>
      <c r="N102" s="42"/>
      <c r="O102" s="42"/>
      <c r="P102" s="59">
        <f>IF(OR(N102=7,O102=7),7,"")</f>
      </c>
      <c r="AF102">
        <v>77</v>
      </c>
      <c r="AG102" s="55" t="s">
        <v>368</v>
      </c>
      <c r="AH102" s="126">
        <f>$N$201</f>
        <v>0</v>
      </c>
    </row>
    <row r="103" spans="3:34" ht="12.75">
      <c r="C103" s="23"/>
      <c r="M103" s="227"/>
      <c r="AF103">
        <v>78</v>
      </c>
      <c r="AG103" s="55" t="s">
        <v>369</v>
      </c>
      <c r="AH103" s="126">
        <f>$N$202</f>
        <v>0</v>
      </c>
    </row>
    <row r="104" spans="1:34" ht="14.25">
      <c r="A104" s="8"/>
      <c r="B104" s="5"/>
      <c r="C104" s="5"/>
      <c r="D104" s="5"/>
      <c r="E104" s="5"/>
      <c r="F104" s="5"/>
      <c r="G104" s="5"/>
      <c r="H104" s="5"/>
      <c r="I104" s="5"/>
      <c r="J104" s="5"/>
      <c r="K104" s="5"/>
      <c r="M104" s="224"/>
      <c r="N104" s="15"/>
      <c r="O104" s="14"/>
      <c r="P104" s="14"/>
      <c r="Q104" s="14"/>
      <c r="R104" s="14"/>
      <c r="S104" s="14"/>
      <c r="T104" s="14"/>
      <c r="U104" s="14"/>
      <c r="AF104">
        <v>79</v>
      </c>
      <c r="AG104" s="55" t="s">
        <v>370</v>
      </c>
      <c r="AH104" s="126">
        <f>$N$203</f>
        <v>0</v>
      </c>
    </row>
    <row r="105" spans="1:34" ht="15">
      <c r="A105" s="21" t="s">
        <v>878</v>
      </c>
      <c r="B105" s="93" t="s">
        <v>1523</v>
      </c>
      <c r="M105" s="224"/>
      <c r="N105" s="15"/>
      <c r="AF105">
        <v>80</v>
      </c>
      <c r="AG105" s="55" t="s">
        <v>371</v>
      </c>
      <c r="AH105" s="126">
        <f>$N$204</f>
        <v>0</v>
      </c>
    </row>
    <row r="106" spans="1:34" ht="15">
      <c r="A106" s="11"/>
      <c r="B106" s="1"/>
      <c r="C106" s="94" t="s">
        <v>1524</v>
      </c>
      <c r="D106" s="1"/>
      <c r="E106" s="1"/>
      <c r="F106" s="1"/>
      <c r="G106" s="1"/>
      <c r="H106" s="1"/>
      <c r="I106" s="1"/>
      <c r="J106" s="1"/>
      <c r="K106" s="1"/>
      <c r="M106" s="225" t="s">
        <v>882</v>
      </c>
      <c r="N106" s="42"/>
      <c r="AF106">
        <v>81</v>
      </c>
      <c r="AG106" s="55" t="s">
        <v>531</v>
      </c>
      <c r="AH106" s="126">
        <f>$N$205</f>
        <v>0</v>
      </c>
    </row>
    <row r="107" spans="1:34" ht="15">
      <c r="A107" s="11"/>
      <c r="B107" s="1"/>
      <c r="C107" s="94" t="s">
        <v>1525</v>
      </c>
      <c r="D107" s="1"/>
      <c r="E107" s="1"/>
      <c r="F107" s="1"/>
      <c r="G107" s="1"/>
      <c r="H107" s="1"/>
      <c r="I107" s="1"/>
      <c r="J107" s="1"/>
      <c r="K107" s="1"/>
      <c r="M107" s="225" t="s">
        <v>883</v>
      </c>
      <c r="N107" s="42"/>
      <c r="AF107">
        <v>82</v>
      </c>
      <c r="AG107" s="55" t="s">
        <v>532</v>
      </c>
      <c r="AH107" s="126">
        <f>$N$206</f>
        <v>0</v>
      </c>
    </row>
    <row r="108" spans="1:34" ht="15">
      <c r="A108" s="11"/>
      <c r="B108" s="1"/>
      <c r="C108" s="94" t="s">
        <v>1526</v>
      </c>
      <c r="D108" s="1"/>
      <c r="E108" s="1"/>
      <c r="F108" s="1"/>
      <c r="G108" s="1"/>
      <c r="H108" s="1"/>
      <c r="I108" s="1"/>
      <c r="J108" s="1"/>
      <c r="K108" s="1"/>
      <c r="M108" s="225" t="s">
        <v>884</v>
      </c>
      <c r="N108" s="42"/>
      <c r="AF108">
        <v>83</v>
      </c>
      <c r="AG108" s="55" t="s">
        <v>372</v>
      </c>
      <c r="AH108" s="127">
        <f>$O$199</f>
        <v>0</v>
      </c>
    </row>
    <row r="109" spans="1:34" ht="14.25">
      <c r="A109" s="8"/>
      <c r="B109" s="5"/>
      <c r="C109" s="5"/>
      <c r="D109" s="5"/>
      <c r="E109" s="5"/>
      <c r="F109" s="5"/>
      <c r="G109" s="5"/>
      <c r="H109" s="5"/>
      <c r="I109" s="5"/>
      <c r="J109" s="5"/>
      <c r="K109" s="5"/>
      <c r="M109" s="224"/>
      <c r="N109" s="15"/>
      <c r="O109" s="14"/>
      <c r="P109" s="14"/>
      <c r="Q109" s="14"/>
      <c r="R109" s="14"/>
      <c r="S109" s="14"/>
      <c r="T109" s="14"/>
      <c r="U109" s="14"/>
      <c r="AF109">
        <v>79</v>
      </c>
      <c r="AG109" s="55" t="s">
        <v>370</v>
      </c>
      <c r="AH109" s="126">
        <f>$N$203</f>
        <v>0</v>
      </c>
    </row>
    <row r="110" spans="1:34" ht="15">
      <c r="A110" s="8"/>
      <c r="B110" s="21" t="s">
        <v>59</v>
      </c>
      <c r="C110" s="332" t="s">
        <v>72</v>
      </c>
      <c r="D110" s="248"/>
      <c r="E110" s="248"/>
      <c r="F110" s="248"/>
      <c r="G110" s="248"/>
      <c r="H110" s="248"/>
      <c r="I110" s="248"/>
      <c r="J110" s="248"/>
      <c r="K110" s="248"/>
      <c r="M110" s="224"/>
      <c r="N110" s="15"/>
      <c r="AF110">
        <v>80</v>
      </c>
      <c r="AG110" s="55" t="s">
        <v>371</v>
      </c>
      <c r="AH110" s="126">
        <f>$N$204</f>
        <v>0</v>
      </c>
    </row>
    <row r="111" spans="1:34" ht="15">
      <c r="A111" s="11"/>
      <c r="B111" s="1"/>
      <c r="C111" s="184" t="s">
        <v>73</v>
      </c>
      <c r="D111" s="1"/>
      <c r="E111" s="1"/>
      <c r="F111" s="1"/>
      <c r="G111" s="1"/>
      <c r="H111" s="1"/>
      <c r="I111" s="1"/>
      <c r="J111" s="1"/>
      <c r="K111" s="1"/>
      <c r="M111" s="225" t="s">
        <v>63</v>
      </c>
      <c r="N111" s="42"/>
      <c r="AF111">
        <v>81</v>
      </c>
      <c r="AG111" s="55" t="s">
        <v>531</v>
      </c>
      <c r="AH111" s="126">
        <f>$N$205</f>
        <v>0</v>
      </c>
    </row>
    <row r="112" spans="1:34" ht="15">
      <c r="A112" s="11"/>
      <c r="B112" s="1"/>
      <c r="C112" s="184" t="s">
        <v>74</v>
      </c>
      <c r="D112" s="1"/>
      <c r="E112" s="1"/>
      <c r="F112" s="1"/>
      <c r="G112" s="1"/>
      <c r="H112" s="1"/>
      <c r="I112" s="1"/>
      <c r="J112" s="1"/>
      <c r="K112" s="1"/>
      <c r="M112" s="225" t="s">
        <v>64</v>
      </c>
      <c r="N112" s="42"/>
      <c r="AF112">
        <v>82</v>
      </c>
      <c r="AG112" s="55" t="s">
        <v>532</v>
      </c>
      <c r="AH112" s="126">
        <f>$N$206</f>
        <v>0</v>
      </c>
    </row>
    <row r="113" spans="1:34" ht="14.25">
      <c r="A113" s="8"/>
      <c r="B113" s="5"/>
      <c r="C113" s="5"/>
      <c r="D113" s="5"/>
      <c r="E113" s="5"/>
      <c r="F113" s="5"/>
      <c r="G113" s="5"/>
      <c r="H113" s="5"/>
      <c r="I113" s="5"/>
      <c r="J113" s="5"/>
      <c r="K113" s="5"/>
      <c r="M113" s="224"/>
      <c r="N113" s="15"/>
      <c r="O113" s="14"/>
      <c r="P113" s="14"/>
      <c r="Q113" s="14"/>
      <c r="R113" s="14"/>
      <c r="S113" s="14"/>
      <c r="T113" s="14"/>
      <c r="U113" s="14"/>
      <c r="AF113">
        <v>79</v>
      </c>
      <c r="AG113" s="55" t="s">
        <v>370</v>
      </c>
      <c r="AH113" s="126">
        <f>$N$203</f>
        <v>0</v>
      </c>
    </row>
    <row r="114" spans="1:34" ht="29.25" customHeight="1">
      <c r="A114" s="8"/>
      <c r="B114" s="123" t="s">
        <v>65</v>
      </c>
      <c r="C114" s="332" t="s">
        <v>58</v>
      </c>
      <c r="D114" s="248"/>
      <c r="E114" s="248"/>
      <c r="F114" s="248"/>
      <c r="G114" s="248"/>
      <c r="H114" s="248"/>
      <c r="I114" s="248"/>
      <c r="J114" s="248"/>
      <c r="K114" s="248"/>
      <c r="M114" s="224"/>
      <c r="N114" s="15"/>
      <c r="AF114">
        <v>80</v>
      </c>
      <c r="AG114" s="55" t="s">
        <v>371</v>
      </c>
      <c r="AH114" s="126">
        <f>$N$204</f>
        <v>0</v>
      </c>
    </row>
    <row r="115" spans="1:34" ht="15">
      <c r="A115" s="11"/>
      <c r="B115" s="1"/>
      <c r="C115" s="184" t="s">
        <v>60</v>
      </c>
      <c r="D115" s="1"/>
      <c r="E115" s="1"/>
      <c r="F115" s="1"/>
      <c r="G115" s="1"/>
      <c r="H115" s="1"/>
      <c r="I115" s="1"/>
      <c r="J115" s="1"/>
      <c r="K115" s="1"/>
      <c r="M115" s="225" t="s">
        <v>76</v>
      </c>
      <c r="N115" s="42"/>
      <c r="AF115">
        <v>81</v>
      </c>
      <c r="AG115" s="55" t="s">
        <v>531</v>
      </c>
      <c r="AH115" s="126">
        <f>$N$205</f>
        <v>0</v>
      </c>
    </row>
    <row r="116" spans="1:34" ht="15">
      <c r="A116" s="11"/>
      <c r="B116" s="1"/>
      <c r="C116" s="184" t="s">
        <v>61</v>
      </c>
      <c r="D116" s="1"/>
      <c r="E116" s="1"/>
      <c r="F116" s="1"/>
      <c r="G116" s="1"/>
      <c r="H116" s="1"/>
      <c r="I116" s="1"/>
      <c r="J116" s="1"/>
      <c r="K116" s="1"/>
      <c r="M116" s="225" t="s">
        <v>77</v>
      </c>
      <c r="N116" s="42"/>
      <c r="AF116">
        <v>82</v>
      </c>
      <c r="AG116" s="55" t="s">
        <v>532</v>
      </c>
      <c r="AH116" s="126">
        <f>$N$206</f>
        <v>0</v>
      </c>
    </row>
    <row r="117" spans="1:34" ht="15">
      <c r="A117" s="11"/>
      <c r="B117" s="1"/>
      <c r="C117" s="184" t="s">
        <v>62</v>
      </c>
      <c r="D117" s="1"/>
      <c r="E117" s="1"/>
      <c r="F117" s="1"/>
      <c r="G117" s="1"/>
      <c r="H117" s="1"/>
      <c r="I117" s="1"/>
      <c r="J117" s="1"/>
      <c r="K117" s="1"/>
      <c r="M117" s="225" t="s">
        <v>78</v>
      </c>
      <c r="N117" s="42"/>
      <c r="AF117">
        <v>83</v>
      </c>
      <c r="AG117" s="55" t="s">
        <v>372</v>
      </c>
      <c r="AH117" s="127">
        <f>$O$199</f>
        <v>0</v>
      </c>
    </row>
    <row r="118" spans="1:34" ht="14.25">
      <c r="A118" s="8"/>
      <c r="B118" s="5"/>
      <c r="C118" s="5"/>
      <c r="D118" s="5"/>
      <c r="E118" s="5"/>
      <c r="F118" s="5"/>
      <c r="G118" s="5"/>
      <c r="H118" s="5"/>
      <c r="I118" s="5"/>
      <c r="J118" s="5"/>
      <c r="K118" s="5"/>
      <c r="M118" s="224"/>
      <c r="N118" s="15"/>
      <c r="O118" s="14"/>
      <c r="P118" s="14"/>
      <c r="Q118" s="14"/>
      <c r="R118" s="14"/>
      <c r="S118" s="14"/>
      <c r="T118" s="14"/>
      <c r="U118" s="14"/>
      <c r="AF118">
        <v>79</v>
      </c>
      <c r="AG118" s="55" t="s">
        <v>370</v>
      </c>
      <c r="AH118" s="126">
        <f>$N$203</f>
        <v>0</v>
      </c>
    </row>
    <row r="119" spans="1:34" ht="15">
      <c r="A119" s="8"/>
      <c r="B119" s="123" t="s">
        <v>75</v>
      </c>
      <c r="C119" s="332" t="s">
        <v>66</v>
      </c>
      <c r="D119" s="248"/>
      <c r="E119" s="248"/>
      <c r="F119" s="248"/>
      <c r="G119" s="248"/>
      <c r="H119" s="248"/>
      <c r="I119" s="248"/>
      <c r="J119" s="248"/>
      <c r="K119" s="248"/>
      <c r="M119" s="224"/>
      <c r="N119" s="15"/>
      <c r="AF119">
        <v>80</v>
      </c>
      <c r="AG119" s="55" t="s">
        <v>371</v>
      </c>
      <c r="AH119" s="126">
        <f>$N$204</f>
        <v>0</v>
      </c>
    </row>
    <row r="120" spans="1:34" ht="15">
      <c r="A120" s="11"/>
      <c r="B120" s="1"/>
      <c r="C120" s="184" t="s">
        <v>67</v>
      </c>
      <c r="D120" s="1"/>
      <c r="E120" s="1"/>
      <c r="F120" s="1"/>
      <c r="G120" s="1"/>
      <c r="H120" s="1"/>
      <c r="I120" s="1"/>
      <c r="J120" s="1"/>
      <c r="K120" s="1"/>
      <c r="M120" s="225" t="s">
        <v>79</v>
      </c>
      <c r="N120" s="42"/>
      <c r="AF120">
        <v>81</v>
      </c>
      <c r="AG120" s="55" t="s">
        <v>531</v>
      </c>
      <c r="AH120" s="126">
        <f>$N$205</f>
        <v>0</v>
      </c>
    </row>
    <row r="121" spans="1:34" ht="15">
      <c r="A121" s="11"/>
      <c r="B121" s="1"/>
      <c r="C121" s="184" t="s">
        <v>68</v>
      </c>
      <c r="D121" s="1"/>
      <c r="E121" s="1"/>
      <c r="F121" s="1"/>
      <c r="G121" s="1"/>
      <c r="H121" s="1"/>
      <c r="I121" s="1"/>
      <c r="J121" s="1"/>
      <c r="K121" s="1"/>
      <c r="M121" s="225" t="s">
        <v>80</v>
      </c>
      <c r="N121" s="42"/>
      <c r="AF121">
        <v>82</v>
      </c>
      <c r="AG121" s="55" t="s">
        <v>532</v>
      </c>
      <c r="AH121" s="126">
        <f>$N$206</f>
        <v>0</v>
      </c>
    </row>
    <row r="122" spans="1:34" ht="15">
      <c r="A122" s="11"/>
      <c r="B122" s="1"/>
      <c r="C122" s="184" t="s">
        <v>69</v>
      </c>
      <c r="D122" s="1"/>
      <c r="E122" s="1"/>
      <c r="F122" s="1"/>
      <c r="G122" s="1"/>
      <c r="H122" s="1"/>
      <c r="I122" s="1"/>
      <c r="J122" s="1"/>
      <c r="K122" s="1"/>
      <c r="M122" s="225" t="s">
        <v>81</v>
      </c>
      <c r="N122" s="42"/>
      <c r="AF122">
        <v>83</v>
      </c>
      <c r="AG122" s="55" t="s">
        <v>372</v>
      </c>
      <c r="AH122" s="127">
        <f>$O$199</f>
        <v>0</v>
      </c>
    </row>
    <row r="123" spans="1:34" ht="15">
      <c r="A123" s="11"/>
      <c r="B123" s="1"/>
      <c r="C123" s="184" t="s">
        <v>70</v>
      </c>
      <c r="D123" s="1"/>
      <c r="E123" s="1"/>
      <c r="F123" s="1"/>
      <c r="G123" s="1"/>
      <c r="H123" s="1"/>
      <c r="I123" s="1"/>
      <c r="J123" s="1"/>
      <c r="K123" s="1"/>
      <c r="M123" s="225" t="s">
        <v>82</v>
      </c>
      <c r="N123" s="42"/>
      <c r="AF123">
        <v>82</v>
      </c>
      <c r="AG123" s="55" t="s">
        <v>532</v>
      </c>
      <c r="AH123" s="126">
        <f>$N$206</f>
        <v>0</v>
      </c>
    </row>
    <row r="124" spans="1:34" ht="15">
      <c r="A124" s="11"/>
      <c r="B124" s="1"/>
      <c r="C124" s="184" t="s">
        <v>71</v>
      </c>
      <c r="D124" s="1"/>
      <c r="E124" s="1"/>
      <c r="F124" s="1"/>
      <c r="G124" s="1"/>
      <c r="H124" s="1"/>
      <c r="I124" s="1"/>
      <c r="J124" s="1"/>
      <c r="K124" s="1"/>
      <c r="M124" s="225" t="s">
        <v>83</v>
      </c>
      <c r="N124" s="42"/>
      <c r="AF124">
        <v>83</v>
      </c>
      <c r="AG124" s="55" t="s">
        <v>372</v>
      </c>
      <c r="AH124" s="127">
        <f>$O$199</f>
        <v>0</v>
      </c>
    </row>
    <row r="125" spans="1:34" ht="14.25">
      <c r="A125" s="8"/>
      <c r="B125" s="5"/>
      <c r="C125" s="5"/>
      <c r="D125" s="5"/>
      <c r="E125" s="5"/>
      <c r="F125" s="5"/>
      <c r="G125" s="5"/>
      <c r="H125" s="5"/>
      <c r="I125" s="5"/>
      <c r="J125" s="5"/>
      <c r="K125" s="5"/>
      <c r="L125" s="1"/>
      <c r="M125" s="224"/>
      <c r="N125" s="15"/>
      <c r="O125" s="14"/>
      <c r="P125" s="14"/>
      <c r="Q125" s="14"/>
      <c r="R125" s="14"/>
      <c r="S125" s="14"/>
      <c r="T125" s="14"/>
      <c r="U125" s="14"/>
      <c r="AF125">
        <v>84</v>
      </c>
      <c r="AG125" s="55" t="s">
        <v>373</v>
      </c>
      <c r="AH125" s="127">
        <f>$O$200</f>
        <v>0</v>
      </c>
    </row>
    <row r="126" spans="1:34" ht="15">
      <c r="A126" s="21" t="s">
        <v>879</v>
      </c>
      <c r="B126" s="170" t="s">
        <v>509</v>
      </c>
      <c r="M126" s="224"/>
      <c r="N126" s="15"/>
      <c r="AF126">
        <v>85</v>
      </c>
      <c r="AG126" s="55" t="s">
        <v>374</v>
      </c>
      <c r="AH126" s="127">
        <f>$O$201</f>
        <v>0</v>
      </c>
    </row>
    <row r="127" spans="1:34" ht="15">
      <c r="A127" s="11"/>
      <c r="B127"/>
      <c r="C127" s="94" t="s">
        <v>1527</v>
      </c>
      <c r="D127" s="1"/>
      <c r="E127" s="1"/>
      <c r="F127" s="1"/>
      <c r="G127" s="1"/>
      <c r="H127" s="1"/>
      <c r="I127" s="1"/>
      <c r="J127" s="1"/>
      <c r="K127" s="1"/>
      <c r="L127" s="1"/>
      <c r="M127" s="225" t="s">
        <v>885</v>
      </c>
      <c r="N127" s="42"/>
      <c r="AF127">
        <v>86</v>
      </c>
      <c r="AG127" s="55" t="s">
        <v>375</v>
      </c>
      <c r="AH127" s="127">
        <f>$O$202</f>
        <v>0</v>
      </c>
    </row>
    <row r="128" spans="1:34" ht="15">
      <c r="A128" s="11"/>
      <c r="B128"/>
      <c r="C128" s="179" t="s">
        <v>1579</v>
      </c>
      <c r="D128" s="179"/>
      <c r="E128" s="179"/>
      <c r="F128" s="1"/>
      <c r="G128" s="1"/>
      <c r="H128" s="1"/>
      <c r="I128" s="1"/>
      <c r="J128" s="1"/>
      <c r="K128" s="1"/>
      <c r="L128" s="1"/>
      <c r="M128" s="225" t="s">
        <v>886</v>
      </c>
      <c r="N128" s="42"/>
      <c r="AF128">
        <v>87</v>
      </c>
      <c r="AG128" s="55" t="s">
        <v>376</v>
      </c>
      <c r="AH128" s="127">
        <f>$O$203</f>
        <v>0</v>
      </c>
    </row>
    <row r="129" spans="1:34" ht="15">
      <c r="A129" s="11"/>
      <c r="B129"/>
      <c r="C129" s="94" t="s">
        <v>1580</v>
      </c>
      <c r="D129" s="1"/>
      <c r="E129" s="1"/>
      <c r="F129" s="1"/>
      <c r="G129" s="1"/>
      <c r="H129" s="1"/>
      <c r="I129" s="1"/>
      <c r="J129" s="1"/>
      <c r="K129" s="1"/>
      <c r="L129" s="1"/>
      <c r="M129" s="225" t="s">
        <v>887</v>
      </c>
      <c r="N129" s="42"/>
      <c r="AF129">
        <v>88</v>
      </c>
      <c r="AG129" s="55" t="s">
        <v>377</v>
      </c>
      <c r="AH129" s="127">
        <f>$O$204</f>
        <v>0</v>
      </c>
    </row>
    <row r="130" spans="1:34" ht="15">
      <c r="A130" s="11"/>
      <c r="B130"/>
      <c r="C130" s="94"/>
      <c r="D130" s="1"/>
      <c r="E130" s="1"/>
      <c r="F130" s="1"/>
      <c r="G130" s="1"/>
      <c r="H130" s="1"/>
      <c r="I130" s="1"/>
      <c r="J130" s="1"/>
      <c r="K130" s="1"/>
      <c r="L130" s="1"/>
      <c r="M130" s="225"/>
      <c r="N130" s="66">
        <f>IF(SUM(N127:N129)&gt;0,1,0)</f>
        <v>0</v>
      </c>
      <c r="O130" s="21">
        <f>IF(N130=1,"Exista si alte forme","")</f>
      </c>
      <c r="AF130">
        <v>89</v>
      </c>
      <c r="AG130" s="55" t="s">
        <v>533</v>
      </c>
      <c r="AH130" s="127">
        <f>$O$205</f>
        <v>0</v>
      </c>
    </row>
    <row r="131" spans="1:34" ht="15" customHeight="1">
      <c r="A131" s="315" t="s">
        <v>526</v>
      </c>
      <c r="B131" s="315"/>
      <c r="C131" s="315"/>
      <c r="D131" s="315"/>
      <c r="E131" s="315"/>
      <c r="F131" s="315"/>
      <c r="G131" s="315"/>
      <c r="H131" s="315"/>
      <c r="I131" s="315"/>
      <c r="J131" s="315"/>
      <c r="K131" s="315"/>
      <c r="L131" s="1"/>
      <c r="M131" s="225"/>
      <c r="N131" s="1"/>
      <c r="AF131">
        <v>90</v>
      </c>
      <c r="AG131" s="55" t="s">
        <v>534</v>
      </c>
      <c r="AH131" s="127">
        <f>$O$206</f>
        <v>0</v>
      </c>
    </row>
    <row r="132" spans="1:34" ht="16.5" customHeight="1">
      <c r="A132" s="315"/>
      <c r="B132" s="315"/>
      <c r="C132" s="315"/>
      <c r="D132" s="315"/>
      <c r="E132" s="315"/>
      <c r="F132" s="315"/>
      <c r="G132" s="315"/>
      <c r="H132" s="315"/>
      <c r="I132" s="315"/>
      <c r="J132" s="315"/>
      <c r="K132" s="315"/>
      <c r="L132" s="1"/>
      <c r="M132" s="225"/>
      <c r="N132" s="1"/>
      <c r="AF132">
        <v>91</v>
      </c>
      <c r="AG132" s="55" t="s">
        <v>465</v>
      </c>
      <c r="AH132" s="126">
        <f>$N$428</f>
        <v>0</v>
      </c>
    </row>
    <row r="133" spans="1:34" ht="16.5" customHeight="1">
      <c r="A133" s="315"/>
      <c r="B133" s="315"/>
      <c r="C133" s="315"/>
      <c r="D133" s="315"/>
      <c r="E133" s="315"/>
      <c r="F133" s="315"/>
      <c r="G133" s="315"/>
      <c r="H133" s="315"/>
      <c r="I133" s="315"/>
      <c r="J133" s="315"/>
      <c r="K133" s="315"/>
      <c r="L133" s="1"/>
      <c r="M133" s="225"/>
      <c r="N133" s="1"/>
      <c r="AF133">
        <v>92</v>
      </c>
      <c r="AG133" s="55" t="s">
        <v>466</v>
      </c>
      <c r="AH133" s="126">
        <f>$N$429</f>
        <v>2</v>
      </c>
    </row>
    <row r="134" spans="1:34" ht="16.5" customHeight="1">
      <c r="A134" s="315"/>
      <c r="B134" s="315"/>
      <c r="C134" s="315"/>
      <c r="D134" s="315"/>
      <c r="E134" s="315"/>
      <c r="F134" s="315"/>
      <c r="G134" s="315"/>
      <c r="H134" s="315"/>
      <c r="I134" s="315"/>
      <c r="J134" s="315"/>
      <c r="K134" s="315"/>
      <c r="L134" s="1"/>
      <c r="M134" s="225"/>
      <c r="N134" s="1"/>
      <c r="AF134">
        <v>93</v>
      </c>
      <c r="AG134" s="123" t="s">
        <v>947</v>
      </c>
      <c r="AH134" s="126" t="str">
        <f>$N$212</f>
        <v>Numar de clase</v>
      </c>
    </row>
    <row r="135" spans="1:34" ht="15" customHeight="1">
      <c r="A135" s="11"/>
      <c r="B135"/>
      <c r="C135" s="94"/>
      <c r="D135" s="1"/>
      <c r="E135" s="1"/>
      <c r="F135" s="1"/>
      <c r="G135" s="1"/>
      <c r="H135" s="1"/>
      <c r="I135" s="1"/>
      <c r="J135" s="1"/>
      <c r="K135" s="1"/>
      <c r="L135" s="1"/>
      <c r="N135" s="1"/>
      <c r="AF135">
        <v>94</v>
      </c>
      <c r="AG135" s="44" t="s">
        <v>1718</v>
      </c>
      <c r="AH135" s="126">
        <f>$N$440</f>
        <v>78</v>
      </c>
    </row>
    <row r="136" spans="1:34" ht="14.25">
      <c r="A136" s="21" t="s">
        <v>916</v>
      </c>
      <c r="B136" s="284" t="s">
        <v>891</v>
      </c>
      <c r="C136" s="248"/>
      <c r="D136" s="248"/>
      <c r="E136" s="248"/>
      <c r="F136" s="248"/>
      <c r="G136" s="248"/>
      <c r="H136" s="248"/>
      <c r="I136" s="248"/>
      <c r="J136" s="248"/>
      <c r="N136" s="287" t="s">
        <v>865</v>
      </c>
      <c r="O136" s="287" t="s">
        <v>866</v>
      </c>
      <c r="AF136">
        <v>95</v>
      </c>
      <c r="AG136" s="44" t="s">
        <v>1719</v>
      </c>
      <c r="AH136" s="126">
        <f>$N$441</f>
        <v>0</v>
      </c>
    </row>
    <row r="137" spans="1:34" ht="14.25">
      <c r="A137" s="21"/>
      <c r="B137" s="248"/>
      <c r="C137" s="248"/>
      <c r="D137" s="248"/>
      <c r="E137" s="248"/>
      <c r="F137" s="248"/>
      <c r="G137" s="248"/>
      <c r="H137" s="248"/>
      <c r="I137" s="248"/>
      <c r="J137" s="248"/>
      <c r="M137" s="225"/>
      <c r="N137" s="288"/>
      <c r="O137" s="291"/>
      <c r="AF137">
        <v>96</v>
      </c>
      <c r="AG137" s="44" t="s">
        <v>1720</v>
      </c>
      <c r="AH137" s="126">
        <f>$N$442</f>
        <v>10</v>
      </c>
    </row>
    <row r="138" spans="3:34" ht="12.75" customHeight="1">
      <c r="C138" s="23" t="s">
        <v>862</v>
      </c>
      <c r="M138" s="225" t="s">
        <v>916</v>
      </c>
      <c r="N138" s="42">
        <v>2</v>
      </c>
      <c r="O138" s="42">
        <v>1</v>
      </c>
      <c r="AF138">
        <v>97</v>
      </c>
      <c r="AG138" s="44" t="s">
        <v>1766</v>
      </c>
      <c r="AH138" s="126">
        <f>$N$443</f>
        <v>0</v>
      </c>
    </row>
    <row r="139" spans="3:34" ht="12.75">
      <c r="C139" s="23" t="s">
        <v>863</v>
      </c>
      <c r="AF139">
        <v>98</v>
      </c>
      <c r="AG139" s="44" t="s">
        <v>1569</v>
      </c>
      <c r="AH139" s="127">
        <f>$O$440</f>
        <v>375</v>
      </c>
    </row>
    <row r="140" spans="3:34" ht="12.75">
      <c r="C140" s="23" t="s">
        <v>864</v>
      </c>
      <c r="AF140">
        <v>99</v>
      </c>
      <c r="AG140" s="44" t="s">
        <v>1570</v>
      </c>
      <c r="AH140" s="127">
        <f>$O$441</f>
        <v>0</v>
      </c>
    </row>
    <row r="141" spans="3:34" ht="12.75">
      <c r="C141" s="23"/>
      <c r="AF141">
        <v>100</v>
      </c>
      <c r="AG141" s="44" t="s">
        <v>1571</v>
      </c>
      <c r="AH141" s="127">
        <f>$O$442</f>
        <v>12</v>
      </c>
    </row>
    <row r="142" spans="1:34" ht="15">
      <c r="A142" s="8" t="s">
        <v>1208</v>
      </c>
      <c r="B142" s="93" t="s">
        <v>893</v>
      </c>
      <c r="AF142">
        <v>101</v>
      </c>
      <c r="AG142" s="44" t="s">
        <v>1572</v>
      </c>
      <c r="AH142" s="127">
        <f>$O$443</f>
        <v>0</v>
      </c>
    </row>
    <row r="143" spans="3:34" ht="12.75">
      <c r="C143" s="94" t="s">
        <v>1247</v>
      </c>
      <c r="M143" s="225" t="s">
        <v>1795</v>
      </c>
      <c r="N143" s="42">
        <v>1</v>
      </c>
      <c r="AF143">
        <v>102</v>
      </c>
      <c r="AG143" s="44" t="s">
        <v>1721</v>
      </c>
      <c r="AH143" s="126">
        <f>$N$449</f>
        <v>20</v>
      </c>
    </row>
    <row r="144" spans="3:34" ht="12.75">
      <c r="C144" s="94" t="s">
        <v>1248</v>
      </c>
      <c r="M144" s="225" t="s">
        <v>1796</v>
      </c>
      <c r="N144" s="42"/>
      <c r="AF144">
        <v>103</v>
      </c>
      <c r="AG144" s="44" t="s">
        <v>1722</v>
      </c>
      <c r="AH144" s="126">
        <f>$N$450</f>
        <v>40</v>
      </c>
    </row>
    <row r="145" spans="3:34" ht="12.75">
      <c r="C145" s="94" t="s">
        <v>954</v>
      </c>
      <c r="M145" s="225" t="s">
        <v>1797</v>
      </c>
      <c r="N145" s="42"/>
      <c r="AF145">
        <v>104</v>
      </c>
      <c r="AG145" s="44" t="s">
        <v>1723</v>
      </c>
      <c r="AH145" s="126">
        <f>$N$451</f>
        <v>28</v>
      </c>
    </row>
    <row r="146" spans="1:34" ht="14.25" customHeight="1">
      <c r="A146" s="21"/>
      <c r="B146" s="22"/>
      <c r="C146" s="94" t="s">
        <v>955</v>
      </c>
      <c r="D146" s="24"/>
      <c r="E146" s="24"/>
      <c r="F146" s="24"/>
      <c r="G146" s="24"/>
      <c r="H146" s="24"/>
      <c r="I146" s="24"/>
      <c r="J146" s="24"/>
      <c r="K146" s="24"/>
      <c r="M146" s="225" t="s">
        <v>1798</v>
      </c>
      <c r="N146" s="42"/>
      <c r="AF146">
        <v>105</v>
      </c>
      <c r="AG146" s="44" t="s">
        <v>1724</v>
      </c>
      <c r="AH146" s="126">
        <f>$N$452</f>
        <v>0</v>
      </c>
    </row>
    <row r="147" spans="3:34" ht="13.5" customHeight="1">
      <c r="C147" s="23"/>
      <c r="AF147">
        <v>106</v>
      </c>
      <c r="AG147" s="44" t="s">
        <v>1725</v>
      </c>
      <c r="AH147" s="127">
        <f>$O$449</f>
        <v>50</v>
      </c>
    </row>
    <row r="148" spans="1:34" ht="15">
      <c r="A148" s="8" t="s">
        <v>1209</v>
      </c>
      <c r="B148" s="93" t="s">
        <v>894</v>
      </c>
      <c r="AF148">
        <v>107</v>
      </c>
      <c r="AG148" s="44" t="s">
        <v>1726</v>
      </c>
      <c r="AH148" s="127">
        <f>$O$450</f>
        <v>100</v>
      </c>
    </row>
    <row r="149" spans="3:34" ht="12.75" customHeight="1">
      <c r="C149" s="94" t="s">
        <v>956</v>
      </c>
      <c r="M149" s="225" t="s">
        <v>1799</v>
      </c>
      <c r="N149" s="42">
        <v>1</v>
      </c>
      <c r="AF149">
        <v>108</v>
      </c>
      <c r="AG149" s="44" t="s">
        <v>1727</v>
      </c>
      <c r="AH149" s="127">
        <f>$O$451</f>
        <v>207</v>
      </c>
    </row>
    <row r="150" spans="3:34" ht="12.75" customHeight="1">
      <c r="C150" s="94" t="s">
        <v>957</v>
      </c>
      <c r="M150" s="225" t="s">
        <v>1800</v>
      </c>
      <c r="N150" s="42">
        <v>2</v>
      </c>
      <c r="AF150">
        <v>109</v>
      </c>
      <c r="AG150" s="44" t="s">
        <v>1728</v>
      </c>
      <c r="AH150" s="127">
        <f>$O$452</f>
        <v>30</v>
      </c>
    </row>
    <row r="151" spans="3:34" ht="12.75" customHeight="1">
      <c r="C151" s="94" t="s">
        <v>954</v>
      </c>
      <c r="M151" s="225" t="s">
        <v>1801</v>
      </c>
      <c r="N151" s="42"/>
      <c r="AF151">
        <v>110</v>
      </c>
      <c r="AG151" s="151" t="s">
        <v>1767</v>
      </c>
      <c r="AH151" s="126">
        <f>$N$461</f>
        <v>0</v>
      </c>
    </row>
    <row r="152" spans="1:34" ht="14.25" customHeight="1">
      <c r="A152" s="21"/>
      <c r="B152" s="22"/>
      <c r="C152" s="94" t="s">
        <v>955</v>
      </c>
      <c r="D152" s="24"/>
      <c r="E152" s="24"/>
      <c r="F152" s="24"/>
      <c r="G152" s="24"/>
      <c r="H152" s="24"/>
      <c r="I152" s="24"/>
      <c r="J152" s="24"/>
      <c r="K152" s="24"/>
      <c r="M152" s="225" t="s">
        <v>1802</v>
      </c>
      <c r="N152" s="42"/>
      <c r="AF152">
        <v>111</v>
      </c>
      <c r="AG152" s="151" t="s">
        <v>1768</v>
      </c>
      <c r="AH152" s="126">
        <f>$N$462</f>
        <v>0</v>
      </c>
    </row>
    <row r="153" spans="2:34" ht="12.75">
      <c r="B153" s="24"/>
      <c r="C153" s="24"/>
      <c r="D153" s="24"/>
      <c r="E153" s="24"/>
      <c r="F153" s="24"/>
      <c r="G153" s="24"/>
      <c r="H153" s="24"/>
      <c r="I153" s="24"/>
      <c r="J153" s="24"/>
      <c r="K153" s="24"/>
      <c r="AF153">
        <v>112</v>
      </c>
      <c r="AG153" s="151" t="s">
        <v>1769</v>
      </c>
      <c r="AH153" s="126">
        <f>$N$463</f>
        <v>0</v>
      </c>
    </row>
    <row r="154" spans="1:34" ht="15" customHeight="1">
      <c r="A154" s="21" t="s">
        <v>1484</v>
      </c>
      <c r="B154" s="272" t="s">
        <v>890</v>
      </c>
      <c r="C154" s="248"/>
      <c r="D154" s="248"/>
      <c r="E154" s="248"/>
      <c r="F154" s="248"/>
      <c r="G154" s="248"/>
      <c r="H154" s="248"/>
      <c r="I154" s="248"/>
      <c r="J154" s="248"/>
      <c r="K154" s="248"/>
      <c r="N154" s="334" t="s">
        <v>865</v>
      </c>
      <c r="O154" s="334" t="s">
        <v>866</v>
      </c>
      <c r="P154" s="270" t="s">
        <v>457</v>
      </c>
      <c r="AF154">
        <v>113</v>
      </c>
      <c r="AG154" s="151" t="s">
        <v>968</v>
      </c>
      <c r="AH154" s="126">
        <f>$N$464</f>
        <v>0</v>
      </c>
    </row>
    <row r="155" spans="2:34" ht="14.25" customHeight="1">
      <c r="B155" s="248"/>
      <c r="C155" s="248"/>
      <c r="D155" s="248"/>
      <c r="E155" s="248"/>
      <c r="F155" s="248"/>
      <c r="G155" s="248"/>
      <c r="H155" s="248"/>
      <c r="I155" s="248"/>
      <c r="J155" s="248"/>
      <c r="K155" s="248"/>
      <c r="N155" s="335"/>
      <c r="O155" s="335"/>
      <c r="P155" s="312"/>
      <c r="AF155">
        <v>114</v>
      </c>
      <c r="AG155" s="151" t="s">
        <v>969</v>
      </c>
      <c r="AH155" s="126">
        <f>$N$465</f>
        <v>0</v>
      </c>
    </row>
    <row r="156" spans="3:34" ht="12.75">
      <c r="C156" s="286" t="s">
        <v>510</v>
      </c>
      <c r="D156" s="286"/>
      <c r="E156" s="286"/>
      <c r="F156" s="286"/>
      <c r="G156" s="286"/>
      <c r="H156" s="286"/>
      <c r="I156" s="171"/>
      <c r="J156"/>
      <c r="K156"/>
      <c r="M156" s="225" t="s">
        <v>1760</v>
      </c>
      <c r="N156" s="56"/>
      <c r="O156" s="56"/>
      <c r="P156" s="65">
        <f aca="true" t="shared" si="0" ref="P156:P164">N156+O156</f>
        <v>0</v>
      </c>
      <c r="Q156" s="216" t="s">
        <v>25</v>
      </c>
      <c r="AF156">
        <v>115</v>
      </c>
      <c r="AG156" s="151" t="s">
        <v>970</v>
      </c>
      <c r="AH156" s="126">
        <f>$N$466</f>
        <v>0</v>
      </c>
    </row>
    <row r="157" spans="3:34" ht="12.75">
      <c r="C157" s="286" t="s">
        <v>511</v>
      </c>
      <c r="D157" s="286"/>
      <c r="E157" s="286"/>
      <c r="F157" s="286"/>
      <c r="G157" s="286"/>
      <c r="H157" s="286"/>
      <c r="I157" s="171"/>
      <c r="J157"/>
      <c r="K157"/>
      <c r="M157" s="225" t="s">
        <v>1761</v>
      </c>
      <c r="N157" s="56"/>
      <c r="O157" s="56">
        <v>5</v>
      </c>
      <c r="P157" s="65">
        <f t="shared" si="0"/>
        <v>5</v>
      </c>
      <c r="Q157" s="216" t="s">
        <v>26</v>
      </c>
      <c r="AF157">
        <v>116</v>
      </c>
      <c r="AG157" s="151" t="s">
        <v>971</v>
      </c>
      <c r="AH157" s="126">
        <f>$N$467</f>
        <v>0</v>
      </c>
    </row>
    <row r="158" spans="1:34" ht="12.75">
      <c r="A158"/>
      <c r="C158" s="108" t="s">
        <v>1860</v>
      </c>
      <c r="D158" s="108"/>
      <c r="E158" s="108"/>
      <c r="F158" s="108"/>
      <c r="G158" s="108"/>
      <c r="H158" s="108"/>
      <c r="I158" s="171"/>
      <c r="J158"/>
      <c r="K158"/>
      <c r="M158" s="225" t="s">
        <v>1762</v>
      </c>
      <c r="N158" s="56">
        <v>2</v>
      </c>
      <c r="O158" s="56"/>
      <c r="P158" s="65">
        <f>N158+O158</f>
        <v>2</v>
      </c>
      <c r="Q158" s="216" t="s">
        <v>27</v>
      </c>
      <c r="AF158">
        <v>117</v>
      </c>
      <c r="AG158" s="151" t="s">
        <v>972</v>
      </c>
      <c r="AH158" s="126">
        <f>$N$468</f>
        <v>0</v>
      </c>
    </row>
    <row r="159" spans="1:34" ht="12.75">
      <c r="A159"/>
      <c r="C159" s="108" t="s">
        <v>1838</v>
      </c>
      <c r="D159" s="108"/>
      <c r="E159" s="108"/>
      <c r="F159" s="108"/>
      <c r="G159" s="108"/>
      <c r="H159" s="108"/>
      <c r="I159" s="171"/>
      <c r="J159"/>
      <c r="K159"/>
      <c r="M159" s="225" t="s">
        <v>1763</v>
      </c>
      <c r="N159" s="56">
        <v>9</v>
      </c>
      <c r="O159" s="56"/>
      <c r="P159" s="65">
        <f t="shared" si="0"/>
        <v>9</v>
      </c>
      <c r="Q159" s="216" t="s">
        <v>28</v>
      </c>
      <c r="AF159">
        <v>117</v>
      </c>
      <c r="AG159" s="151" t="s">
        <v>972</v>
      </c>
      <c r="AH159" s="126">
        <f>$N$468</f>
        <v>0</v>
      </c>
    </row>
    <row r="160" spans="1:34" ht="12.75">
      <c r="A160"/>
      <c r="C160" s="108" t="s">
        <v>1839</v>
      </c>
      <c r="D160" s="108"/>
      <c r="E160" s="108"/>
      <c r="F160" s="108"/>
      <c r="G160" s="108"/>
      <c r="H160" s="108"/>
      <c r="I160" s="171"/>
      <c r="J160"/>
      <c r="K160"/>
      <c r="M160" s="225" t="s">
        <v>1764</v>
      </c>
      <c r="N160" s="56">
        <v>8</v>
      </c>
      <c r="O160" s="56"/>
      <c r="P160" s="65">
        <f t="shared" si="0"/>
        <v>8</v>
      </c>
      <c r="Q160" s="216" t="s">
        <v>29</v>
      </c>
      <c r="AF160">
        <v>118</v>
      </c>
      <c r="AG160" s="151" t="s">
        <v>1729</v>
      </c>
      <c r="AH160" s="127">
        <f>$P$466</f>
        <v>0</v>
      </c>
    </row>
    <row r="161" spans="1:34" ht="12.75">
      <c r="A161"/>
      <c r="C161" s="286" t="s">
        <v>1840</v>
      </c>
      <c r="D161" s="286"/>
      <c r="E161" s="286"/>
      <c r="F161" s="286"/>
      <c r="G161" s="286"/>
      <c r="H161" s="286"/>
      <c r="I161" s="316"/>
      <c r="J161"/>
      <c r="K161"/>
      <c r="M161" s="225" t="s">
        <v>1765</v>
      </c>
      <c r="N161" s="56"/>
      <c r="O161" s="56"/>
      <c r="P161" s="65">
        <f t="shared" si="0"/>
        <v>0</v>
      </c>
      <c r="Q161" s="216" t="s">
        <v>30</v>
      </c>
      <c r="AF161">
        <v>119</v>
      </c>
      <c r="AG161" s="151" t="s">
        <v>1730</v>
      </c>
      <c r="AH161" s="127">
        <f>$P$467</f>
        <v>0</v>
      </c>
    </row>
    <row r="162" spans="1:34" ht="12.75">
      <c r="A162"/>
      <c r="C162" s="286" t="s">
        <v>1841</v>
      </c>
      <c r="D162" s="286"/>
      <c r="E162" s="286"/>
      <c r="F162" s="286"/>
      <c r="G162" s="286"/>
      <c r="H162" s="286"/>
      <c r="I162" s="244"/>
      <c r="J162" s="244"/>
      <c r="K162" s="244"/>
      <c r="M162" s="225" t="s">
        <v>84</v>
      </c>
      <c r="N162" s="56"/>
      <c r="O162" s="56"/>
      <c r="P162" s="65">
        <f t="shared" si="0"/>
        <v>0</v>
      </c>
      <c r="Q162" s="216" t="s">
        <v>31</v>
      </c>
      <c r="AF162">
        <v>120</v>
      </c>
      <c r="AG162" s="151" t="s">
        <v>1731</v>
      </c>
      <c r="AH162" s="127">
        <f>$P$468</f>
        <v>0</v>
      </c>
    </row>
    <row r="163" spans="1:34" ht="12.75">
      <c r="A163"/>
      <c r="C163" s="286" t="s">
        <v>1842</v>
      </c>
      <c r="D163" s="286"/>
      <c r="E163" s="286"/>
      <c r="F163" s="286"/>
      <c r="G163" s="286"/>
      <c r="H163" s="286"/>
      <c r="I163" s="244"/>
      <c r="J163" s="244"/>
      <c r="K163" s="244"/>
      <c r="M163" s="225" t="s">
        <v>85</v>
      </c>
      <c r="N163" s="56"/>
      <c r="O163" s="56"/>
      <c r="P163" s="65">
        <f>N163+O163</f>
        <v>0</v>
      </c>
      <c r="Q163" s="216" t="s">
        <v>32</v>
      </c>
      <c r="AF163">
        <v>120</v>
      </c>
      <c r="AG163" s="151" t="s">
        <v>1731</v>
      </c>
      <c r="AH163" s="127">
        <f>$P$468</f>
        <v>0</v>
      </c>
    </row>
    <row r="164" spans="1:34" ht="12.75">
      <c r="A164"/>
      <c r="C164" s="286" t="s">
        <v>1843</v>
      </c>
      <c r="D164" s="286"/>
      <c r="E164" s="286"/>
      <c r="F164" s="286"/>
      <c r="G164" s="286"/>
      <c r="H164" s="286"/>
      <c r="I164" s="171"/>
      <c r="J164"/>
      <c r="K164"/>
      <c r="M164" s="225" t="s">
        <v>1844</v>
      </c>
      <c r="N164" s="56"/>
      <c r="O164" s="56"/>
      <c r="P164" s="65">
        <f t="shared" si="0"/>
        <v>0</v>
      </c>
      <c r="Q164" s="216" t="s">
        <v>33</v>
      </c>
      <c r="AF164">
        <v>120</v>
      </c>
      <c r="AG164" s="151" t="s">
        <v>1731</v>
      </c>
      <c r="AH164" s="127">
        <f>$P$468</f>
        <v>0</v>
      </c>
    </row>
    <row r="165" spans="1:34" ht="13.5">
      <c r="A165"/>
      <c r="C165" s="286" t="s">
        <v>926</v>
      </c>
      <c r="D165" s="286"/>
      <c r="E165" s="286"/>
      <c r="F165" s="286"/>
      <c r="G165" s="286"/>
      <c r="H165" s="286"/>
      <c r="I165" s="171"/>
      <c r="J165"/>
      <c r="K165"/>
      <c r="M165" s="225" t="s">
        <v>1484</v>
      </c>
      <c r="N165" s="66">
        <f>SUM(N156:N164)</f>
        <v>19</v>
      </c>
      <c r="O165" s="66">
        <f>SUM(O156:O164)</f>
        <v>5</v>
      </c>
      <c r="P165" s="66">
        <f>SUM(P156:P164)</f>
        <v>24</v>
      </c>
      <c r="Q165"/>
      <c r="AF165">
        <v>121</v>
      </c>
      <c r="AG165" s="55" t="s">
        <v>1735</v>
      </c>
      <c r="AH165" s="126">
        <f>$N$475</f>
        <v>70</v>
      </c>
    </row>
    <row r="166" spans="3:34" ht="12.75">
      <c r="C166" s="23"/>
      <c r="AF166">
        <v>122</v>
      </c>
      <c r="AG166" s="55" t="s">
        <v>1736</v>
      </c>
      <c r="AH166" s="126">
        <f>$N$476</f>
        <v>18</v>
      </c>
    </row>
    <row r="167" spans="3:34" ht="12.75">
      <c r="C167" s="23"/>
      <c r="AF167">
        <v>123</v>
      </c>
      <c r="AG167" s="55" t="s">
        <v>1737</v>
      </c>
      <c r="AH167" s="126">
        <f>$N$477</f>
        <v>0</v>
      </c>
    </row>
    <row r="168" spans="1:34" ht="14.25">
      <c r="A168" s="109" t="s">
        <v>936</v>
      </c>
      <c r="B168" s="284" t="s">
        <v>892</v>
      </c>
      <c r="C168" s="285"/>
      <c r="D168" s="285"/>
      <c r="E168" s="285"/>
      <c r="F168" s="285"/>
      <c r="G168" s="285"/>
      <c r="H168" s="285"/>
      <c r="I168" s="285"/>
      <c r="J168" s="285"/>
      <c r="K168" s="285"/>
      <c r="N168" s="270" t="s">
        <v>865</v>
      </c>
      <c r="O168" s="270" t="s">
        <v>866</v>
      </c>
      <c r="P168" s="270" t="s">
        <v>457</v>
      </c>
      <c r="AF168">
        <v>124</v>
      </c>
      <c r="AG168" s="55" t="s">
        <v>1732</v>
      </c>
      <c r="AH168" s="127">
        <f>$O$475</f>
        <v>350</v>
      </c>
    </row>
    <row r="169" spans="1:34" ht="15" customHeight="1">
      <c r="A169" s="83"/>
      <c r="B169" s="285"/>
      <c r="C169" s="285"/>
      <c r="D169" s="285"/>
      <c r="E169" s="285"/>
      <c r="F169" s="285"/>
      <c r="G169" s="285"/>
      <c r="H169" s="285"/>
      <c r="I169" s="285"/>
      <c r="J169" s="285"/>
      <c r="K169" s="285"/>
      <c r="N169" s="313"/>
      <c r="O169" s="313"/>
      <c r="P169" s="312"/>
      <c r="AF169">
        <v>125</v>
      </c>
      <c r="AG169" s="55" t="s">
        <v>1733</v>
      </c>
      <c r="AH169" s="127">
        <f>$O$476</f>
        <v>37</v>
      </c>
    </row>
    <row r="170" spans="1:34" ht="14.25" customHeight="1">
      <c r="A170" s="83"/>
      <c r="C170" s="108" t="s">
        <v>1258</v>
      </c>
      <c r="D170" s="108"/>
      <c r="E170" s="108"/>
      <c r="F170" s="108"/>
      <c r="G170" s="108"/>
      <c r="H170" s="108"/>
      <c r="I170" s="146"/>
      <c r="J170"/>
      <c r="K170"/>
      <c r="M170" s="225" t="s">
        <v>958</v>
      </c>
      <c r="N170" s="56"/>
      <c r="O170" s="56"/>
      <c r="P170" s="65">
        <f aca="true" t="shared" si="1" ref="P170:P178">N170+O170</f>
        <v>0</v>
      </c>
      <c r="Q170" s="216" t="s">
        <v>25</v>
      </c>
      <c r="AF170">
        <v>126</v>
      </c>
      <c r="AG170" s="55" t="s">
        <v>1734</v>
      </c>
      <c r="AH170" s="127">
        <f>$O$477</f>
        <v>0</v>
      </c>
    </row>
    <row r="171" spans="1:34" ht="13.5" customHeight="1">
      <c r="A171" s="83"/>
      <c r="C171" s="108" t="s">
        <v>1259</v>
      </c>
      <c r="D171" s="108"/>
      <c r="E171" s="108"/>
      <c r="F171" s="108"/>
      <c r="G171" s="108"/>
      <c r="H171" s="108"/>
      <c r="I171" s="146"/>
      <c r="J171"/>
      <c r="K171"/>
      <c r="M171" s="225" t="s">
        <v>959</v>
      </c>
      <c r="N171" s="56"/>
      <c r="O171" s="56">
        <v>88</v>
      </c>
      <c r="P171" s="65">
        <f t="shared" si="1"/>
        <v>88</v>
      </c>
      <c r="Q171" s="216" t="s">
        <v>26</v>
      </c>
      <c r="AF171">
        <v>127</v>
      </c>
      <c r="AG171" s="55" t="s">
        <v>975</v>
      </c>
      <c r="AH171" s="126">
        <f>$N$484</f>
        <v>384</v>
      </c>
    </row>
    <row r="172" spans="1:34" ht="13.5" customHeight="1">
      <c r="A172" s="110"/>
      <c r="C172" s="108" t="s">
        <v>1859</v>
      </c>
      <c r="D172" s="108"/>
      <c r="E172" s="108"/>
      <c r="F172" s="108"/>
      <c r="G172" s="12"/>
      <c r="H172" s="108"/>
      <c r="I172" s="146"/>
      <c r="J172"/>
      <c r="K172"/>
      <c r="M172" s="225" t="s">
        <v>960</v>
      </c>
      <c r="N172" s="56">
        <v>30</v>
      </c>
      <c r="O172" s="56"/>
      <c r="P172" s="65">
        <f>N172+O172</f>
        <v>30</v>
      </c>
      <c r="Q172" s="216" t="s">
        <v>27</v>
      </c>
      <c r="AF172">
        <v>128</v>
      </c>
      <c r="AG172" s="55" t="s">
        <v>976</v>
      </c>
      <c r="AH172" s="126">
        <f>$N$485</f>
        <v>3</v>
      </c>
    </row>
    <row r="173" spans="1:34" ht="13.5" customHeight="1">
      <c r="A173" s="110"/>
      <c r="C173" s="108" t="s">
        <v>1852</v>
      </c>
      <c r="D173" s="108"/>
      <c r="E173" s="108"/>
      <c r="F173" s="108"/>
      <c r="G173" s="12"/>
      <c r="H173" s="108"/>
      <c r="I173" s="146"/>
      <c r="J173"/>
      <c r="K173"/>
      <c r="M173" s="225" t="s">
        <v>961</v>
      </c>
      <c r="N173" s="56">
        <v>183</v>
      </c>
      <c r="O173" s="56"/>
      <c r="P173" s="65">
        <f t="shared" si="1"/>
        <v>183</v>
      </c>
      <c r="Q173" s="216" t="s">
        <v>28</v>
      </c>
      <c r="AF173">
        <v>128</v>
      </c>
      <c r="AG173" s="55" t="s">
        <v>976</v>
      </c>
      <c r="AH173" s="126">
        <f>$N$485</f>
        <v>3</v>
      </c>
    </row>
    <row r="174" spans="1:34" ht="13.5" customHeight="1">
      <c r="A174" s="110"/>
      <c r="C174" s="108" t="s">
        <v>1853</v>
      </c>
      <c r="D174" s="108"/>
      <c r="E174" s="108"/>
      <c r="F174" s="108"/>
      <c r="G174" s="108"/>
      <c r="H174" s="108"/>
      <c r="I174" s="146"/>
      <c r="J174"/>
      <c r="K174"/>
      <c r="M174" s="225" t="s">
        <v>962</v>
      </c>
      <c r="N174" s="56">
        <v>174</v>
      </c>
      <c r="O174" s="56"/>
      <c r="P174" s="65">
        <f t="shared" si="1"/>
        <v>174</v>
      </c>
      <c r="Q174" s="216" t="s">
        <v>29</v>
      </c>
      <c r="AF174">
        <v>129</v>
      </c>
      <c r="AG174" s="55" t="s">
        <v>977</v>
      </c>
      <c r="AH174" s="126">
        <f>$N$487</f>
        <v>0</v>
      </c>
    </row>
    <row r="175" spans="1:34" ht="13.5" customHeight="1">
      <c r="A175"/>
      <c r="C175" s="108" t="s">
        <v>1854</v>
      </c>
      <c r="D175" s="108"/>
      <c r="E175" s="108"/>
      <c r="F175" s="12"/>
      <c r="G175" s="108"/>
      <c r="H175" s="108"/>
      <c r="I175" s="146"/>
      <c r="J175"/>
      <c r="K175"/>
      <c r="M175" s="225" t="s">
        <v>963</v>
      </c>
      <c r="N175" s="56"/>
      <c r="O175" s="56"/>
      <c r="P175" s="65">
        <f t="shared" si="1"/>
        <v>0</v>
      </c>
      <c r="Q175" s="216" t="s">
        <v>30</v>
      </c>
      <c r="AF175">
        <v>130</v>
      </c>
      <c r="AG175" s="55" t="s">
        <v>1460</v>
      </c>
      <c r="AH175" s="126">
        <f>$N$494</f>
        <v>1</v>
      </c>
    </row>
    <row r="176" spans="1:34" ht="13.5" customHeight="1">
      <c r="A176" s="110"/>
      <c r="C176" s="286" t="s">
        <v>1855</v>
      </c>
      <c r="D176" s="244"/>
      <c r="E176" s="244"/>
      <c r="F176" s="244"/>
      <c r="G176" s="244"/>
      <c r="H176" s="244"/>
      <c r="I176" s="244"/>
      <c r="J176" s="244"/>
      <c r="K176" s="244"/>
      <c r="M176" s="225" t="s">
        <v>87</v>
      </c>
      <c r="N176" s="56"/>
      <c r="O176" s="56"/>
      <c r="P176" s="65">
        <f t="shared" si="1"/>
        <v>0</v>
      </c>
      <c r="Q176" s="216" t="s">
        <v>31</v>
      </c>
      <c r="AF176">
        <v>131</v>
      </c>
      <c r="AG176" s="55" t="s">
        <v>1461</v>
      </c>
      <c r="AH176" s="126">
        <f>$N$499</f>
        <v>0</v>
      </c>
    </row>
    <row r="177" spans="1:34" ht="13.5" customHeight="1">
      <c r="A177" s="110"/>
      <c r="C177" s="286" t="s">
        <v>1856</v>
      </c>
      <c r="D177" s="244"/>
      <c r="E177" s="244"/>
      <c r="F177" s="244"/>
      <c r="G177" s="244"/>
      <c r="H177" s="244"/>
      <c r="I177" s="244"/>
      <c r="J177" s="244"/>
      <c r="K177" s="244"/>
      <c r="M177" s="225" t="s">
        <v>88</v>
      </c>
      <c r="N177" s="56"/>
      <c r="O177" s="56"/>
      <c r="P177" s="65">
        <f>N177+O177</f>
        <v>0</v>
      </c>
      <c r="Q177" s="216" t="s">
        <v>32</v>
      </c>
      <c r="AF177">
        <v>131</v>
      </c>
      <c r="AG177" s="55" t="s">
        <v>1461</v>
      </c>
      <c r="AH177" s="126">
        <f>$N$499</f>
        <v>0</v>
      </c>
    </row>
    <row r="178" spans="1:34" ht="13.5" customHeight="1">
      <c r="A178" s="110"/>
      <c r="C178" s="108" t="s">
        <v>1857</v>
      </c>
      <c r="D178" s="108"/>
      <c r="E178" s="108"/>
      <c r="F178" s="108"/>
      <c r="G178" s="108"/>
      <c r="H178" s="108"/>
      <c r="I178" s="146"/>
      <c r="J178"/>
      <c r="K178"/>
      <c r="M178" s="225" t="s">
        <v>1858</v>
      </c>
      <c r="N178" s="56"/>
      <c r="O178" s="56"/>
      <c r="P178" s="65">
        <f t="shared" si="1"/>
        <v>0</v>
      </c>
      <c r="Q178" s="216" t="s">
        <v>33</v>
      </c>
      <c r="AF178">
        <v>131</v>
      </c>
      <c r="AG178" s="55" t="s">
        <v>1461</v>
      </c>
      <c r="AH178" s="126">
        <f>$N$499</f>
        <v>0</v>
      </c>
    </row>
    <row r="179" spans="1:34" ht="13.5" customHeight="1">
      <c r="A179" s="110"/>
      <c r="C179" s="108" t="s">
        <v>926</v>
      </c>
      <c r="D179" s="108"/>
      <c r="E179" s="108"/>
      <c r="F179" s="108"/>
      <c r="G179" s="108"/>
      <c r="H179" s="108"/>
      <c r="I179" s="146"/>
      <c r="J179"/>
      <c r="K179"/>
      <c r="M179" s="225" t="s">
        <v>936</v>
      </c>
      <c r="N179" s="66">
        <f>SUM(N170:N178)</f>
        <v>387</v>
      </c>
      <c r="O179" s="66">
        <f>SUM(O170:O178)</f>
        <v>88</v>
      </c>
      <c r="P179" s="66">
        <f>SUM(P170:P178)</f>
        <v>475</v>
      </c>
      <c r="Q179"/>
      <c r="AF179">
        <v>132</v>
      </c>
      <c r="AG179" s="55" t="s">
        <v>978</v>
      </c>
      <c r="AH179" s="126">
        <f>$N$503</f>
        <v>1</v>
      </c>
    </row>
    <row r="180" spans="1:34" ht="13.5" customHeight="1">
      <c r="A180" s="110"/>
      <c r="C180" s="108" t="s">
        <v>1256</v>
      </c>
      <c r="D180" s="157"/>
      <c r="E180" s="157"/>
      <c r="F180" s="157"/>
      <c r="G180" s="157"/>
      <c r="H180" s="157"/>
      <c r="I180" s="146"/>
      <c r="J180"/>
      <c r="K180"/>
      <c r="M180" s="225"/>
      <c r="N180" s="66">
        <f>SUM(N170:N171)</f>
        <v>0</v>
      </c>
      <c r="O180" s="66">
        <f>SUM(O170:O171)</f>
        <v>88</v>
      </c>
      <c r="P180" s="66">
        <f>SUM(P170:P171)</f>
        <v>88</v>
      </c>
      <c r="Q180"/>
      <c r="AF180">
        <v>133</v>
      </c>
      <c r="AG180" s="55" t="s">
        <v>979</v>
      </c>
      <c r="AH180" s="126">
        <f>$N$508</f>
        <v>1</v>
      </c>
    </row>
    <row r="181" spans="1:34" ht="13.5">
      <c r="A181" s="110"/>
      <c r="C181" s="108" t="s">
        <v>1681</v>
      </c>
      <c r="D181" s="157"/>
      <c r="E181" s="157"/>
      <c r="F181" s="157"/>
      <c r="G181" s="157"/>
      <c r="H181" s="157"/>
      <c r="I181" s="146"/>
      <c r="J181"/>
      <c r="K181"/>
      <c r="M181" s="225"/>
      <c r="N181" s="66">
        <f>SUM(N172:N178)</f>
        <v>387</v>
      </c>
      <c r="O181" s="66">
        <f>SUM(O172:O178)</f>
        <v>0</v>
      </c>
      <c r="P181" s="66">
        <f>SUM(P172:P178)</f>
        <v>387</v>
      </c>
      <c r="Q181"/>
      <c r="AF181">
        <v>134</v>
      </c>
      <c r="AG181" s="55" t="s">
        <v>980</v>
      </c>
      <c r="AH181" s="126">
        <f>$N$513</f>
        <v>1</v>
      </c>
    </row>
    <row r="182" spans="3:34" ht="12.75">
      <c r="C182" s="23"/>
      <c r="AF182">
        <v>135</v>
      </c>
      <c r="AG182" s="55" t="s">
        <v>981</v>
      </c>
      <c r="AH182" s="126">
        <f>$N$514</f>
        <v>1</v>
      </c>
    </row>
    <row r="183" spans="1:34" ht="14.25">
      <c r="A183" s="109" t="s">
        <v>939</v>
      </c>
      <c r="B183" s="284" t="s">
        <v>895</v>
      </c>
      <c r="C183" s="285"/>
      <c r="D183" s="285"/>
      <c r="E183" s="285"/>
      <c r="F183" s="285"/>
      <c r="G183" s="285"/>
      <c r="H183" s="285"/>
      <c r="I183" s="285"/>
      <c r="J183" s="285"/>
      <c r="K183" s="285"/>
      <c r="N183" s="270" t="s">
        <v>382</v>
      </c>
      <c r="O183"/>
      <c r="P183"/>
      <c r="AF183">
        <v>136</v>
      </c>
      <c r="AG183" s="55" t="s">
        <v>982</v>
      </c>
      <c r="AH183" s="126">
        <f>$N$515</f>
        <v>1</v>
      </c>
    </row>
    <row r="184" spans="1:34" ht="12.75">
      <c r="A184" s="83"/>
      <c r="B184" s="285"/>
      <c r="C184" s="285"/>
      <c r="D184" s="285"/>
      <c r="E184" s="285"/>
      <c r="F184" s="285"/>
      <c r="G184" s="285"/>
      <c r="H184" s="285"/>
      <c r="I184" s="285"/>
      <c r="J184" s="285"/>
      <c r="K184" s="285"/>
      <c r="N184" s="312"/>
      <c r="O184"/>
      <c r="P184"/>
      <c r="AF184">
        <v>137</v>
      </c>
      <c r="AG184" s="55" t="s">
        <v>1264</v>
      </c>
      <c r="AH184" s="126">
        <f>$N$527</f>
        <v>16</v>
      </c>
    </row>
    <row r="185" spans="1:34" ht="15" customHeight="1">
      <c r="A185" s="83"/>
      <c r="C185" s="108" t="s">
        <v>1258</v>
      </c>
      <c r="D185" s="108"/>
      <c r="E185" s="108"/>
      <c r="F185" s="108"/>
      <c r="G185" s="108"/>
      <c r="H185" s="108"/>
      <c r="I185" s="146"/>
      <c r="J185"/>
      <c r="K185"/>
      <c r="M185" s="225" t="s">
        <v>1803</v>
      </c>
      <c r="N185" s="56"/>
      <c r="O185" s="216" t="s">
        <v>25</v>
      </c>
      <c r="P185"/>
      <c r="AF185">
        <v>138</v>
      </c>
      <c r="AG185" s="55" t="s">
        <v>1265</v>
      </c>
      <c r="AH185" s="127">
        <f>$O$527</f>
        <v>0</v>
      </c>
    </row>
    <row r="186" spans="1:34" ht="14.25" customHeight="1">
      <c r="A186" s="83"/>
      <c r="C186" s="108" t="s">
        <v>1259</v>
      </c>
      <c r="D186" s="108"/>
      <c r="E186" s="108"/>
      <c r="F186" s="108"/>
      <c r="G186" s="108"/>
      <c r="H186" s="108"/>
      <c r="I186" s="146"/>
      <c r="J186"/>
      <c r="K186"/>
      <c r="M186" s="225" t="s">
        <v>1804</v>
      </c>
      <c r="N186" s="56"/>
      <c r="O186" s="216" t="s">
        <v>26</v>
      </c>
      <c r="P186"/>
      <c r="AF186">
        <v>139</v>
      </c>
      <c r="AG186" s="55" t="s">
        <v>1266</v>
      </c>
      <c r="AH186" s="126">
        <f>$P$527</f>
        <v>0</v>
      </c>
    </row>
    <row r="187" spans="1:34" ht="13.5" customHeight="1">
      <c r="A187" s="110"/>
      <c r="C187" s="108" t="s">
        <v>1859</v>
      </c>
      <c r="D187" s="108"/>
      <c r="E187" s="108"/>
      <c r="F187" s="108"/>
      <c r="G187" s="108"/>
      <c r="H187" s="108"/>
      <c r="I187" s="146"/>
      <c r="J187"/>
      <c r="K187"/>
      <c r="M187" s="225" t="s">
        <v>964</v>
      </c>
      <c r="N187" s="56">
        <v>1</v>
      </c>
      <c r="O187" s="216" t="s">
        <v>27</v>
      </c>
      <c r="P187"/>
      <c r="Q187"/>
      <c r="AF187">
        <v>140</v>
      </c>
      <c r="AG187" s="55" t="s">
        <v>1270</v>
      </c>
      <c r="AH187" s="126">
        <f>$N$528</f>
        <v>3</v>
      </c>
    </row>
    <row r="188" spans="1:34" ht="13.5" customHeight="1">
      <c r="A188" s="110"/>
      <c r="C188" s="108" t="s">
        <v>1852</v>
      </c>
      <c r="D188" s="108"/>
      <c r="E188" s="108"/>
      <c r="F188" s="108"/>
      <c r="G188" s="108"/>
      <c r="H188" s="108"/>
      <c r="I188" s="146"/>
      <c r="J188"/>
      <c r="K188"/>
      <c r="M188" s="225" t="s">
        <v>965</v>
      </c>
      <c r="N188" s="56">
        <v>3</v>
      </c>
      <c r="O188" s="216" t="s">
        <v>28</v>
      </c>
      <c r="P188"/>
      <c r="Q188"/>
      <c r="AF188">
        <v>140</v>
      </c>
      <c r="AG188" s="55" t="s">
        <v>1270</v>
      </c>
      <c r="AH188" s="126">
        <f>$N$528</f>
        <v>3</v>
      </c>
    </row>
    <row r="189" spans="1:34" ht="13.5" customHeight="1">
      <c r="A189" s="110"/>
      <c r="C189" s="108" t="s">
        <v>1853</v>
      </c>
      <c r="D189" s="108"/>
      <c r="E189" s="108"/>
      <c r="F189" s="108"/>
      <c r="G189" s="108"/>
      <c r="H189" s="108"/>
      <c r="I189" s="146"/>
      <c r="J189"/>
      <c r="K189"/>
      <c r="M189" s="225" t="s">
        <v>966</v>
      </c>
      <c r="N189" s="56">
        <v>4</v>
      </c>
      <c r="O189" s="216" t="s">
        <v>29</v>
      </c>
      <c r="P189"/>
      <c r="Q189"/>
      <c r="AF189">
        <v>141</v>
      </c>
      <c r="AG189" s="55" t="s">
        <v>1271</v>
      </c>
      <c r="AH189" s="127">
        <f>$O$528</f>
        <v>0</v>
      </c>
    </row>
    <row r="190" spans="1:34" ht="13.5" customHeight="1">
      <c r="A190"/>
      <c r="C190" s="108" t="s">
        <v>1861</v>
      </c>
      <c r="D190" s="108"/>
      <c r="E190" s="108"/>
      <c r="F190" s="108"/>
      <c r="G190" s="108"/>
      <c r="H190" s="108"/>
      <c r="I190" s="146"/>
      <c r="J190"/>
      <c r="K190"/>
      <c r="M190" s="225" t="s">
        <v>967</v>
      </c>
      <c r="N190" s="56"/>
      <c r="O190" s="216" t="s">
        <v>30</v>
      </c>
      <c r="P190"/>
      <c r="Q190"/>
      <c r="AF190">
        <v>142</v>
      </c>
      <c r="AG190" s="55" t="s">
        <v>1272</v>
      </c>
      <c r="AH190" s="126">
        <f>$P$528</f>
        <v>0</v>
      </c>
    </row>
    <row r="191" spans="1:34" ht="13.5" customHeight="1">
      <c r="A191" s="110"/>
      <c r="C191" s="286" t="s">
        <v>1855</v>
      </c>
      <c r="D191" s="244"/>
      <c r="E191" s="244"/>
      <c r="F191" s="244"/>
      <c r="G191" s="244"/>
      <c r="H191" s="244"/>
      <c r="I191" s="244"/>
      <c r="J191" s="244"/>
      <c r="K191" s="244"/>
      <c r="M191" s="225" t="s">
        <v>1862</v>
      </c>
      <c r="N191" s="56"/>
      <c r="O191" s="216" t="s">
        <v>31</v>
      </c>
      <c r="P191"/>
      <c r="Q191"/>
      <c r="AF191">
        <v>143</v>
      </c>
      <c r="AG191" s="55" t="s">
        <v>1276</v>
      </c>
      <c r="AH191" s="126">
        <f>$N$529</f>
        <v>0</v>
      </c>
    </row>
    <row r="192" spans="1:34" ht="13.5" customHeight="1">
      <c r="A192" s="110"/>
      <c r="C192" s="286" t="s">
        <v>1856</v>
      </c>
      <c r="D192" s="244"/>
      <c r="E192" s="244"/>
      <c r="F192" s="244"/>
      <c r="G192" s="244"/>
      <c r="H192" s="244"/>
      <c r="I192" s="244"/>
      <c r="J192" s="244"/>
      <c r="K192" s="244"/>
      <c r="M192" s="225" t="s">
        <v>1863</v>
      </c>
      <c r="N192" s="56"/>
      <c r="O192" s="216" t="s">
        <v>32</v>
      </c>
      <c r="P192"/>
      <c r="Q192"/>
      <c r="AF192">
        <v>143</v>
      </c>
      <c r="AG192" s="55" t="s">
        <v>1276</v>
      </c>
      <c r="AH192" s="126">
        <f>$N$529</f>
        <v>0</v>
      </c>
    </row>
    <row r="193" spans="1:34" ht="13.5" customHeight="1">
      <c r="A193" s="110"/>
      <c r="C193" s="108" t="s">
        <v>1857</v>
      </c>
      <c r="D193" s="108"/>
      <c r="E193" s="108"/>
      <c r="F193" s="108"/>
      <c r="G193" s="108"/>
      <c r="H193" s="108"/>
      <c r="I193" s="146"/>
      <c r="J193"/>
      <c r="K193"/>
      <c r="M193" s="225" t="s">
        <v>1864</v>
      </c>
      <c r="N193" s="56"/>
      <c r="O193" s="216" t="s">
        <v>33</v>
      </c>
      <c r="P193"/>
      <c r="Q193"/>
      <c r="AF193">
        <v>143</v>
      </c>
      <c r="AG193" s="55" t="s">
        <v>1276</v>
      </c>
      <c r="AH193" s="126">
        <f>$N$529</f>
        <v>0</v>
      </c>
    </row>
    <row r="194" spans="1:34" ht="13.5" customHeight="1">
      <c r="A194" s="110"/>
      <c r="C194" s="108" t="s">
        <v>926</v>
      </c>
      <c r="D194" s="108"/>
      <c r="E194" s="108"/>
      <c r="F194" s="108"/>
      <c r="G194" s="108"/>
      <c r="H194" s="108"/>
      <c r="I194" s="146"/>
      <c r="J194"/>
      <c r="K194"/>
      <c r="M194" s="225" t="s">
        <v>939</v>
      </c>
      <c r="N194" s="66">
        <f>SUM(N185:N193)</f>
        <v>8</v>
      </c>
      <c r="O194"/>
      <c r="P194"/>
      <c r="Q194"/>
      <c r="AF194">
        <v>144</v>
      </c>
      <c r="AG194" s="55" t="s">
        <v>1277</v>
      </c>
      <c r="AH194" s="127">
        <f>$O$529</f>
        <v>0</v>
      </c>
    </row>
    <row r="195" spans="1:34" ht="13.5" customHeight="1">
      <c r="A195" s="83"/>
      <c r="C195" s="23"/>
      <c r="P195"/>
      <c r="Q195"/>
      <c r="R195"/>
      <c r="S195"/>
      <c r="AF195">
        <v>145</v>
      </c>
      <c r="AG195" s="55" t="s">
        <v>1278</v>
      </c>
      <c r="AH195" s="126">
        <f>$P$529</f>
        <v>0</v>
      </c>
    </row>
    <row r="196" spans="1:34" ht="16.5" customHeight="1">
      <c r="A196" s="109" t="s">
        <v>944</v>
      </c>
      <c r="B196" s="272" t="s">
        <v>896</v>
      </c>
      <c r="C196" s="314"/>
      <c r="D196" s="314"/>
      <c r="E196" s="314"/>
      <c r="F196" s="314"/>
      <c r="G196" s="314"/>
      <c r="H196" s="314"/>
      <c r="I196" s="314"/>
      <c r="J196" s="314"/>
      <c r="K196" s="314"/>
      <c r="M196" s="225"/>
      <c r="N196" s="95"/>
      <c r="O196" s="95"/>
      <c r="P196"/>
      <c r="Q196"/>
      <c r="R196"/>
      <c r="S196"/>
      <c r="AF196">
        <v>146</v>
      </c>
      <c r="AG196" s="55" t="s">
        <v>1267</v>
      </c>
      <c r="AH196" s="127">
        <f>$Q$527</f>
        <v>7</v>
      </c>
    </row>
    <row r="197" spans="1:34" ht="16.5" customHeight="1">
      <c r="A197" s="83"/>
      <c r="B197" s="314"/>
      <c r="C197" s="314"/>
      <c r="D197" s="314"/>
      <c r="E197" s="314"/>
      <c r="F197" s="314"/>
      <c r="G197" s="314"/>
      <c r="H197" s="314"/>
      <c r="I197" s="314"/>
      <c r="J197" s="314"/>
      <c r="K197" s="314"/>
      <c r="N197" s="309" t="s">
        <v>463</v>
      </c>
      <c r="O197" s="309" t="s">
        <v>464</v>
      </c>
      <c r="P197"/>
      <c r="Q197"/>
      <c r="R197"/>
      <c r="S197"/>
      <c r="AF197">
        <v>147</v>
      </c>
      <c r="AG197" s="55" t="s">
        <v>1268</v>
      </c>
      <c r="AH197" s="126">
        <f>$R$527</f>
        <v>0</v>
      </c>
    </row>
    <row r="198" spans="1:34" ht="16.5" customHeight="1">
      <c r="A198" s="83"/>
      <c r="B198" s="273"/>
      <c r="C198" s="273"/>
      <c r="D198" s="273"/>
      <c r="E198" s="273"/>
      <c r="F198" s="273"/>
      <c r="G198" s="273"/>
      <c r="H198" s="273"/>
      <c r="I198" s="273"/>
      <c r="J198" s="273"/>
      <c r="K198" s="273"/>
      <c r="N198" s="310"/>
      <c r="O198" s="310"/>
      <c r="P198"/>
      <c r="Q198"/>
      <c r="R198"/>
      <c r="S198"/>
      <c r="AF198">
        <v>148</v>
      </c>
      <c r="AG198" s="55" t="s">
        <v>1269</v>
      </c>
      <c r="AH198" s="127">
        <f>$S$527</f>
        <v>0</v>
      </c>
    </row>
    <row r="199" spans="1:34" ht="15.75" customHeight="1">
      <c r="A199" s="110"/>
      <c r="C199" s="307" t="s">
        <v>462</v>
      </c>
      <c r="D199" s="308"/>
      <c r="E199" s="308"/>
      <c r="F199" s="308"/>
      <c r="G199" s="308"/>
      <c r="H199" s="308"/>
      <c r="I199" s="244"/>
      <c r="J199"/>
      <c r="K199"/>
      <c r="M199" s="225" t="s">
        <v>1249</v>
      </c>
      <c r="N199" s="56"/>
      <c r="O199" s="56"/>
      <c r="P199"/>
      <c r="Q199"/>
      <c r="R199"/>
      <c r="S199"/>
      <c r="AF199">
        <v>149</v>
      </c>
      <c r="AG199" s="55" t="s">
        <v>1273</v>
      </c>
      <c r="AH199" s="127">
        <f>$Q$528</f>
        <v>0</v>
      </c>
    </row>
    <row r="200" spans="1:34" ht="15.75" customHeight="1">
      <c r="A200" s="110"/>
      <c r="C200" s="307" t="s">
        <v>1353</v>
      </c>
      <c r="D200" s="308"/>
      <c r="E200" s="308"/>
      <c r="F200" s="308"/>
      <c r="G200" s="308"/>
      <c r="H200" s="308"/>
      <c r="I200" s="244"/>
      <c r="J200"/>
      <c r="K200"/>
      <c r="M200" s="225" t="s">
        <v>1250</v>
      </c>
      <c r="N200" s="56"/>
      <c r="O200" s="56"/>
      <c r="P200"/>
      <c r="Q200"/>
      <c r="R200"/>
      <c r="S200"/>
      <c r="AF200">
        <v>150</v>
      </c>
      <c r="AG200" s="55" t="s">
        <v>1274</v>
      </c>
      <c r="AH200" s="126">
        <f>$R$528</f>
        <v>0</v>
      </c>
    </row>
    <row r="201" spans="1:34" ht="13.5">
      <c r="A201" s="110"/>
      <c r="C201" s="321" t="s">
        <v>1354</v>
      </c>
      <c r="D201" s="244"/>
      <c r="E201" s="244"/>
      <c r="F201" s="244"/>
      <c r="G201" s="244"/>
      <c r="H201" s="244"/>
      <c r="I201" s="244"/>
      <c r="J201"/>
      <c r="K201"/>
      <c r="M201" s="225" t="s">
        <v>378</v>
      </c>
      <c r="N201" s="56"/>
      <c r="O201" s="56"/>
      <c r="P201"/>
      <c r="Q201"/>
      <c r="R201"/>
      <c r="S201"/>
      <c r="AF201">
        <v>151</v>
      </c>
      <c r="AG201" s="55" t="s">
        <v>1275</v>
      </c>
      <c r="AH201" s="127">
        <f>$S$528</f>
        <v>0</v>
      </c>
    </row>
    <row r="202" spans="1:34" ht="13.5">
      <c r="A202" s="110"/>
      <c r="C202" s="321" t="s">
        <v>1355</v>
      </c>
      <c r="D202" s="244"/>
      <c r="E202" s="244"/>
      <c r="F202" s="244"/>
      <c r="G202" s="244"/>
      <c r="H202" s="244"/>
      <c r="I202" s="244"/>
      <c r="J202"/>
      <c r="K202"/>
      <c r="M202" s="225" t="s">
        <v>379</v>
      </c>
      <c r="N202" s="56"/>
      <c r="O202" s="56"/>
      <c r="P202"/>
      <c r="Q202"/>
      <c r="R202"/>
      <c r="S202"/>
      <c r="AF202">
        <v>152</v>
      </c>
      <c r="AG202" s="55" t="s">
        <v>1279</v>
      </c>
      <c r="AH202" s="127">
        <f>$Q$529</f>
        <v>0</v>
      </c>
    </row>
    <row r="203" spans="1:34" ht="13.5">
      <c r="A203"/>
      <c r="C203" s="307" t="s">
        <v>1356</v>
      </c>
      <c r="D203" s="308"/>
      <c r="E203" s="308"/>
      <c r="F203" s="308"/>
      <c r="G203" s="308"/>
      <c r="H203" s="308"/>
      <c r="I203" s="244"/>
      <c r="J203"/>
      <c r="K203"/>
      <c r="M203" s="225" t="s">
        <v>380</v>
      </c>
      <c r="N203" s="56"/>
      <c r="O203" s="56"/>
      <c r="P203"/>
      <c r="Q203"/>
      <c r="R203"/>
      <c r="S203"/>
      <c r="AF203">
        <v>153</v>
      </c>
      <c r="AG203" s="55" t="s">
        <v>1280</v>
      </c>
      <c r="AH203" s="126">
        <f>$R$529</f>
        <v>0</v>
      </c>
    </row>
    <row r="204" spans="1:34" ht="13.5">
      <c r="A204"/>
      <c r="C204" s="307" t="s">
        <v>1357</v>
      </c>
      <c r="D204" s="308"/>
      <c r="E204" s="308"/>
      <c r="F204" s="308"/>
      <c r="G204" s="308"/>
      <c r="H204" s="308"/>
      <c r="I204" s="244"/>
      <c r="J204"/>
      <c r="K204"/>
      <c r="M204" s="225" t="s">
        <v>381</v>
      </c>
      <c r="N204" s="56"/>
      <c r="O204" s="56"/>
      <c r="P204"/>
      <c r="Q204"/>
      <c r="R204"/>
      <c r="S204"/>
      <c r="AF204">
        <v>154</v>
      </c>
      <c r="AG204" s="55" t="s">
        <v>1281</v>
      </c>
      <c r="AH204" s="127">
        <f>$S$529</f>
        <v>0</v>
      </c>
    </row>
    <row r="205" spans="1:34" ht="13.5">
      <c r="A205"/>
      <c r="C205" s="307" t="s">
        <v>1358</v>
      </c>
      <c r="D205" s="308"/>
      <c r="E205" s="308"/>
      <c r="F205" s="308"/>
      <c r="G205" s="308"/>
      <c r="H205" s="308"/>
      <c r="I205" s="244"/>
      <c r="J205"/>
      <c r="K205"/>
      <c r="M205" s="225" t="s">
        <v>1360</v>
      </c>
      <c r="N205" s="172"/>
      <c r="O205" s="172"/>
      <c r="P205"/>
      <c r="Q205"/>
      <c r="R205"/>
      <c r="S205"/>
      <c r="AF205">
        <v>155</v>
      </c>
      <c r="AG205" s="55" t="s">
        <v>983</v>
      </c>
      <c r="AH205" s="126">
        <f>$N$532</f>
        <v>1</v>
      </c>
    </row>
    <row r="206" spans="1:34" ht="13.5">
      <c r="A206"/>
      <c r="C206" s="307" t="s">
        <v>1359</v>
      </c>
      <c r="D206" s="308"/>
      <c r="E206" s="308"/>
      <c r="F206" s="308"/>
      <c r="G206" s="308"/>
      <c r="H206" s="308"/>
      <c r="I206" s="244"/>
      <c r="J206"/>
      <c r="K206"/>
      <c r="M206" s="225" t="s">
        <v>1361</v>
      </c>
      <c r="N206" s="172"/>
      <c r="O206" s="172"/>
      <c r="P206"/>
      <c r="Q206"/>
      <c r="R206"/>
      <c r="S206"/>
      <c r="AF206">
        <v>156</v>
      </c>
      <c r="AG206" s="55" t="s">
        <v>984</v>
      </c>
      <c r="AH206" s="126">
        <f>$N$534</f>
        <v>1</v>
      </c>
    </row>
    <row r="207" spans="1:34" ht="13.5">
      <c r="A207"/>
      <c r="C207" s="307" t="s">
        <v>926</v>
      </c>
      <c r="D207" s="308"/>
      <c r="E207" s="308"/>
      <c r="F207" s="308"/>
      <c r="G207" s="308"/>
      <c r="H207" s="308"/>
      <c r="I207"/>
      <c r="J207"/>
      <c r="K207"/>
      <c r="M207" s="225" t="s">
        <v>944</v>
      </c>
      <c r="N207" s="66">
        <f>SUM(N199:N206)</f>
        <v>0</v>
      </c>
      <c r="O207" s="66">
        <f>SUM(O199:O206)</f>
        <v>0</v>
      </c>
      <c r="P207"/>
      <c r="Q207"/>
      <c r="R207"/>
      <c r="S207"/>
      <c r="AF207">
        <v>157</v>
      </c>
      <c r="AG207" s="55" t="s">
        <v>985</v>
      </c>
      <c r="AH207" s="126">
        <f>$N$535</f>
        <v>2</v>
      </c>
    </row>
    <row r="208" spans="1:34" ht="13.5">
      <c r="A208"/>
      <c r="C208" s="46"/>
      <c r="D208" s="4"/>
      <c r="E208" s="4"/>
      <c r="F208" s="4"/>
      <c r="G208" s="4"/>
      <c r="H208" s="4"/>
      <c r="I208"/>
      <c r="J208"/>
      <c r="K208"/>
      <c r="M208" s="225"/>
      <c r="N208" s="102"/>
      <c r="O208" s="102"/>
      <c r="P208" s="102"/>
      <c r="Q208"/>
      <c r="AF208">
        <v>158</v>
      </c>
      <c r="AG208" s="55" t="s">
        <v>986</v>
      </c>
      <c r="AH208" s="126">
        <f>$N$536</f>
        <v>2</v>
      </c>
    </row>
    <row r="209" spans="32:34" ht="15" customHeight="1">
      <c r="AF209">
        <v>163</v>
      </c>
      <c r="AG209" s="55" t="s">
        <v>1773</v>
      </c>
      <c r="AH209" s="126">
        <f>$N$564</f>
        <v>2</v>
      </c>
    </row>
    <row r="210" spans="1:34" ht="39" customHeight="1">
      <c r="A210" s="317" t="s">
        <v>897</v>
      </c>
      <c r="B210" s="318"/>
      <c r="C210" s="318"/>
      <c r="D210" s="318"/>
      <c r="E210" s="318"/>
      <c r="F210" s="318"/>
      <c r="G210" s="318"/>
      <c r="H210" s="318"/>
      <c r="I210" s="318"/>
      <c r="J210" s="318"/>
      <c r="K210" s="319"/>
      <c r="AG210" s="55"/>
      <c r="AH210" s="126"/>
    </row>
    <row r="211" spans="32:34" ht="13.5" customHeight="1">
      <c r="AF211">
        <v>164</v>
      </c>
      <c r="AG211" s="55" t="s">
        <v>535</v>
      </c>
      <c r="AH211" s="126">
        <f>$N$572</f>
        <v>0</v>
      </c>
    </row>
    <row r="212" spans="1:34" ht="14.25">
      <c r="A212" s="21" t="s">
        <v>945</v>
      </c>
      <c r="B212" s="188" t="s">
        <v>109</v>
      </c>
      <c r="C212" s="45"/>
      <c r="D212" s="45"/>
      <c r="E212" s="45"/>
      <c r="F212" s="45"/>
      <c r="G212" s="45"/>
      <c r="H212" s="45"/>
      <c r="I212" s="45"/>
      <c r="J212" s="45"/>
      <c r="K212" s="45"/>
      <c r="M212" s="225"/>
      <c r="N212" s="309" t="s">
        <v>463</v>
      </c>
      <c r="O212" s="309" t="s">
        <v>464</v>
      </c>
      <c r="AF212">
        <v>165</v>
      </c>
      <c r="AG212" s="55" t="s">
        <v>536</v>
      </c>
      <c r="AH212" s="127">
        <f>$O$572</f>
        <v>0</v>
      </c>
    </row>
    <row r="213" spans="1:34" ht="14.25">
      <c r="A213" s="23" t="s">
        <v>217</v>
      </c>
      <c r="B213" s="187" t="s">
        <v>111</v>
      </c>
      <c r="C213" s="45"/>
      <c r="D213" s="45"/>
      <c r="E213" s="45"/>
      <c r="F213" s="45"/>
      <c r="G213" s="45"/>
      <c r="H213" s="45"/>
      <c r="I213" s="45"/>
      <c r="J213" s="45"/>
      <c r="K213" s="45"/>
      <c r="N213" s="310"/>
      <c r="O213" s="310"/>
      <c r="AF213">
        <v>166</v>
      </c>
      <c r="AG213" s="55" t="s">
        <v>537</v>
      </c>
      <c r="AH213" s="126">
        <f>$P$572</f>
        <v>0</v>
      </c>
    </row>
    <row r="214" spans="1:34" ht="12.75" customHeight="1">
      <c r="A214" s="186"/>
      <c r="B214" s="320" t="s">
        <v>90</v>
      </c>
      <c r="C214" s="157" t="s">
        <v>91</v>
      </c>
      <c r="D214" s="193"/>
      <c r="E214" s="193"/>
      <c r="F214" s="193"/>
      <c r="G214" s="193"/>
      <c r="H214" s="45"/>
      <c r="I214" s="45"/>
      <c r="J214" s="45"/>
      <c r="K214" s="45"/>
      <c r="M214" s="228" t="s">
        <v>218</v>
      </c>
      <c r="N214" s="56"/>
      <c r="O214" s="56"/>
      <c r="AF214">
        <v>167</v>
      </c>
      <c r="AG214" s="55" t="s">
        <v>538</v>
      </c>
      <c r="AH214" s="127">
        <f>$Q$572</f>
        <v>0</v>
      </c>
    </row>
    <row r="215" spans="1:34" ht="12.75" customHeight="1">
      <c r="A215" s="186"/>
      <c r="B215" s="273"/>
      <c r="C215" s="193" t="s">
        <v>92</v>
      </c>
      <c r="D215" s="193"/>
      <c r="E215" s="193"/>
      <c r="F215" s="193"/>
      <c r="G215" s="193"/>
      <c r="H215" s="45"/>
      <c r="I215" s="45"/>
      <c r="J215" s="45"/>
      <c r="K215" s="45"/>
      <c r="M215" s="228" t="s">
        <v>219</v>
      </c>
      <c r="N215" s="56"/>
      <c r="O215" s="56"/>
      <c r="AG215" s="55"/>
      <c r="AH215" s="127"/>
    </row>
    <row r="216" spans="1:34" ht="12.75" customHeight="1">
      <c r="A216" s="186"/>
      <c r="B216" s="60"/>
      <c r="C216" s="193"/>
      <c r="D216" s="193"/>
      <c r="E216" s="193"/>
      <c r="F216" s="193"/>
      <c r="G216" s="193"/>
      <c r="H216" s="45"/>
      <c r="I216" s="45"/>
      <c r="J216" s="45"/>
      <c r="K216" s="45"/>
      <c r="M216" s="229"/>
      <c r="N216" s="45"/>
      <c r="O216" s="45"/>
      <c r="P216" s="45"/>
      <c r="AG216" s="55"/>
      <c r="AH216" s="127"/>
    </row>
    <row r="217" spans="1:34" ht="12.75" customHeight="1">
      <c r="A217" s="23"/>
      <c r="B217" s="320" t="s">
        <v>93</v>
      </c>
      <c r="C217" s="157" t="s">
        <v>101</v>
      </c>
      <c r="D217" s="193"/>
      <c r="E217" s="60"/>
      <c r="F217" s="193"/>
      <c r="G217" s="193"/>
      <c r="H217" s="45"/>
      <c r="I217" s="45"/>
      <c r="J217" s="45"/>
      <c r="K217" s="45"/>
      <c r="M217" s="228" t="s">
        <v>220</v>
      </c>
      <c r="N217" s="56"/>
      <c r="O217" s="56"/>
      <c r="AG217" s="55"/>
      <c r="AH217" s="127"/>
    </row>
    <row r="218" spans="1:34" ht="12.75" customHeight="1">
      <c r="A218" s="45"/>
      <c r="B218" s="273"/>
      <c r="C218" s="185" t="s">
        <v>102</v>
      </c>
      <c r="D218" s="71"/>
      <c r="E218" s="71"/>
      <c r="F218" s="193"/>
      <c r="G218" s="193"/>
      <c r="H218" s="45"/>
      <c r="I218" s="45"/>
      <c r="J218" s="45"/>
      <c r="K218" s="45"/>
      <c r="M218" s="228" t="s">
        <v>221</v>
      </c>
      <c r="N218" s="56"/>
      <c r="O218" s="56"/>
      <c r="AG218" s="55"/>
      <c r="AH218" s="127"/>
    </row>
    <row r="219" spans="32:34" ht="13.5" customHeight="1">
      <c r="AF219">
        <v>164</v>
      </c>
      <c r="AG219" s="55" t="s">
        <v>535</v>
      </c>
      <c r="AH219" s="126">
        <f>$N$572</f>
        <v>0</v>
      </c>
    </row>
    <row r="220" spans="1:34" ht="14.25" customHeight="1">
      <c r="A220" s="23" t="s">
        <v>222</v>
      </c>
      <c r="B220" s="525" t="s">
        <v>112</v>
      </c>
      <c r="C220" s="248"/>
      <c r="D220" s="248"/>
      <c r="E220" s="248"/>
      <c r="F220" s="248"/>
      <c r="G220" s="248"/>
      <c r="H220" s="248"/>
      <c r="I220" s="248"/>
      <c r="J220" s="71"/>
      <c r="K220" s="71"/>
      <c r="M220" s="225"/>
      <c r="N220" s="309" t="s">
        <v>463</v>
      </c>
      <c r="O220" s="309" t="s">
        <v>464</v>
      </c>
      <c r="AF220">
        <v>165</v>
      </c>
      <c r="AG220" s="55" t="s">
        <v>536</v>
      </c>
      <c r="AH220" s="127">
        <f>$O$572</f>
        <v>0</v>
      </c>
    </row>
    <row r="221" spans="1:34" ht="14.25">
      <c r="A221" s="21"/>
      <c r="B221" s="248"/>
      <c r="C221" s="248"/>
      <c r="D221" s="248"/>
      <c r="E221" s="248"/>
      <c r="F221" s="248"/>
      <c r="G221" s="248"/>
      <c r="H221" s="248"/>
      <c r="I221" s="248"/>
      <c r="J221" s="71"/>
      <c r="K221" s="71"/>
      <c r="N221" s="310"/>
      <c r="O221" s="310"/>
      <c r="AF221">
        <v>166</v>
      </c>
      <c r="AG221" s="55" t="s">
        <v>537</v>
      </c>
      <c r="AH221" s="126">
        <f>$P$572</f>
        <v>0</v>
      </c>
    </row>
    <row r="222" spans="2:34" ht="12.75" customHeight="1">
      <c r="B222" s="320" t="s">
        <v>90</v>
      </c>
      <c r="C222" s="157" t="s">
        <v>91</v>
      </c>
      <c r="D222" s="193"/>
      <c r="E222" s="193"/>
      <c r="F222" s="193"/>
      <c r="G222" s="193"/>
      <c r="H222" s="45"/>
      <c r="I222" s="45"/>
      <c r="J222" s="45"/>
      <c r="K222" s="45"/>
      <c r="M222" s="228" t="s">
        <v>223</v>
      </c>
      <c r="N222" s="56"/>
      <c r="O222" s="56"/>
      <c r="AF222">
        <v>167</v>
      </c>
      <c r="AG222" s="55" t="s">
        <v>538</v>
      </c>
      <c r="AH222" s="127">
        <f>$Q$572</f>
        <v>0</v>
      </c>
    </row>
    <row r="223" spans="2:34" ht="12.75" customHeight="1">
      <c r="B223" s="273"/>
      <c r="C223" s="193" t="s">
        <v>92</v>
      </c>
      <c r="D223" s="193"/>
      <c r="E223" s="193"/>
      <c r="F223" s="193"/>
      <c r="G223" s="193"/>
      <c r="H223" s="45"/>
      <c r="I223" s="45"/>
      <c r="J223" s="45"/>
      <c r="K223" s="45"/>
      <c r="M223" s="228" t="s">
        <v>224</v>
      </c>
      <c r="N223" s="56"/>
      <c r="O223" s="56"/>
      <c r="AG223" s="55"/>
      <c r="AH223" s="127"/>
    </row>
    <row r="224" spans="2:34" ht="12.75" customHeight="1">
      <c r="B224" s="60"/>
      <c r="C224" s="193"/>
      <c r="D224" s="193"/>
      <c r="E224" s="193"/>
      <c r="F224" s="193"/>
      <c r="G224" s="193"/>
      <c r="H224" s="45"/>
      <c r="I224" s="45"/>
      <c r="J224" s="45"/>
      <c r="K224" s="45"/>
      <c r="M224" s="228"/>
      <c r="N224" s="23"/>
      <c r="O224" s="23"/>
      <c r="AG224" s="55"/>
      <c r="AH224" s="127"/>
    </row>
    <row r="225" spans="2:34" ht="12.75" customHeight="1">
      <c r="B225" s="320" t="s">
        <v>93</v>
      </c>
      <c r="C225" s="157" t="s">
        <v>101</v>
      </c>
      <c r="D225" s="193"/>
      <c r="E225" s="60"/>
      <c r="F225" s="193"/>
      <c r="G225" s="193"/>
      <c r="H225" s="45"/>
      <c r="I225" s="45"/>
      <c r="J225" s="45"/>
      <c r="K225" s="45"/>
      <c r="M225" s="228" t="s">
        <v>225</v>
      </c>
      <c r="N225" s="56"/>
      <c r="O225" s="56"/>
      <c r="AG225" s="55"/>
      <c r="AH225" s="127"/>
    </row>
    <row r="226" spans="2:34" ht="12.75" customHeight="1">
      <c r="B226" s="273"/>
      <c r="C226" s="185" t="s">
        <v>102</v>
      </c>
      <c r="D226" s="71"/>
      <c r="E226" s="71"/>
      <c r="F226" s="193"/>
      <c r="G226" s="193"/>
      <c r="H226" s="45"/>
      <c r="I226" s="45"/>
      <c r="J226" s="45"/>
      <c r="K226" s="45"/>
      <c r="M226" s="228" t="s">
        <v>226</v>
      </c>
      <c r="N226" s="56"/>
      <c r="O226" s="56"/>
      <c r="AG226" s="55"/>
      <c r="AH226" s="127"/>
    </row>
    <row r="227" spans="32:34" ht="13.5" customHeight="1">
      <c r="AF227">
        <v>164</v>
      </c>
      <c r="AG227" s="55" t="s">
        <v>535</v>
      </c>
      <c r="AH227" s="126">
        <f>$N$572</f>
        <v>0</v>
      </c>
    </row>
    <row r="228" spans="1:34" ht="14.25">
      <c r="A228" s="21" t="s">
        <v>947</v>
      </c>
      <c r="B228" s="188" t="s">
        <v>110</v>
      </c>
      <c r="C228" s="45"/>
      <c r="D228" s="45"/>
      <c r="E228" s="45"/>
      <c r="F228" s="45"/>
      <c r="G228" s="45"/>
      <c r="H228" s="45"/>
      <c r="I228" s="45"/>
      <c r="J228" s="45"/>
      <c r="K228" s="45"/>
      <c r="M228" s="225"/>
      <c r="N228" s="309" t="s">
        <v>463</v>
      </c>
      <c r="O228" s="309" t="s">
        <v>464</v>
      </c>
      <c r="AF228">
        <v>165</v>
      </c>
      <c r="AG228" s="55" t="s">
        <v>536</v>
      </c>
      <c r="AH228" s="127">
        <f>$O$572</f>
        <v>0</v>
      </c>
    </row>
    <row r="229" spans="1:34" ht="14.25">
      <c r="A229" s="23" t="s">
        <v>89</v>
      </c>
      <c r="B229" s="187" t="s">
        <v>113</v>
      </c>
      <c r="C229" s="45"/>
      <c r="D229" s="45"/>
      <c r="E229" s="45"/>
      <c r="F229" s="45"/>
      <c r="G229" s="45"/>
      <c r="H229" s="45"/>
      <c r="I229" s="45"/>
      <c r="J229" s="45"/>
      <c r="K229" s="45"/>
      <c r="N229" s="310"/>
      <c r="O229" s="310"/>
      <c r="AF229">
        <v>166</v>
      </c>
      <c r="AG229" s="55" t="s">
        <v>537</v>
      </c>
      <c r="AH229" s="126">
        <f>$P$572</f>
        <v>0</v>
      </c>
    </row>
    <row r="230" spans="1:34" ht="12.75">
      <c r="A230" s="23"/>
      <c r="B230" s="45"/>
      <c r="C230" s="190" t="s">
        <v>114</v>
      </c>
      <c r="D230" s="45"/>
      <c r="E230" s="45"/>
      <c r="F230" s="45"/>
      <c r="G230" s="45"/>
      <c r="H230" s="45"/>
      <c r="I230" s="45"/>
      <c r="J230" s="45"/>
      <c r="K230" s="45"/>
      <c r="M230" s="228" t="s">
        <v>94</v>
      </c>
      <c r="N230" s="56"/>
      <c r="O230" s="56"/>
      <c r="AG230" s="55"/>
      <c r="AH230" s="126"/>
    </row>
    <row r="231" spans="1:34" ht="12.75">
      <c r="A231" s="23"/>
      <c r="B231" s="45"/>
      <c r="C231" s="190" t="s">
        <v>115</v>
      </c>
      <c r="D231" s="45"/>
      <c r="E231" s="45"/>
      <c r="F231" s="45"/>
      <c r="G231" s="45"/>
      <c r="H231" s="45"/>
      <c r="I231" s="45"/>
      <c r="J231" s="45"/>
      <c r="K231" s="45"/>
      <c r="M231" s="228" t="s">
        <v>96</v>
      </c>
      <c r="N231" s="56"/>
      <c r="O231" s="56"/>
      <c r="AG231" s="55"/>
      <c r="AH231" s="126"/>
    </row>
    <row r="232" spans="1:34" ht="12.75">
      <c r="A232" s="23"/>
      <c r="B232" s="45"/>
      <c r="C232" s="190" t="s">
        <v>116</v>
      </c>
      <c r="D232" s="45"/>
      <c r="E232" s="45"/>
      <c r="F232" s="45"/>
      <c r="G232" s="45"/>
      <c r="H232" s="45"/>
      <c r="I232" s="45"/>
      <c r="J232" s="45"/>
      <c r="K232" s="45"/>
      <c r="M232" s="228" t="s">
        <v>103</v>
      </c>
      <c r="N232" s="56"/>
      <c r="O232" s="56"/>
      <c r="AG232" s="55"/>
      <c r="AH232" s="126"/>
    </row>
    <row r="233" spans="1:34" ht="12.75">
      <c r="A233" s="23"/>
      <c r="B233" s="45"/>
      <c r="C233" s="190" t="s">
        <v>117</v>
      </c>
      <c r="D233" s="45"/>
      <c r="E233" s="45"/>
      <c r="F233" s="45"/>
      <c r="G233" s="45"/>
      <c r="H233" s="45"/>
      <c r="I233" s="45"/>
      <c r="J233" s="45"/>
      <c r="K233" s="45"/>
      <c r="M233" s="228" t="s">
        <v>104</v>
      </c>
      <c r="N233" s="56"/>
      <c r="O233" s="56"/>
      <c r="AG233" s="55"/>
      <c r="AH233" s="126"/>
    </row>
    <row r="234" spans="1:34" ht="12.75">
      <c r="A234" s="23"/>
      <c r="B234" s="45"/>
      <c r="C234" s="190" t="s">
        <v>118</v>
      </c>
      <c r="D234" s="45"/>
      <c r="E234" s="45"/>
      <c r="F234" s="45"/>
      <c r="G234" s="45"/>
      <c r="H234" s="45"/>
      <c r="I234" s="45"/>
      <c r="J234" s="45"/>
      <c r="K234" s="45"/>
      <c r="M234" s="228" t="s">
        <v>227</v>
      </c>
      <c r="N234" s="56"/>
      <c r="O234" s="56"/>
      <c r="AG234" s="55"/>
      <c r="AH234" s="126"/>
    </row>
    <row r="235" spans="1:34" ht="12.75">
      <c r="A235" s="23"/>
      <c r="B235" s="45"/>
      <c r="C235" s="190" t="s">
        <v>119</v>
      </c>
      <c r="D235" s="45"/>
      <c r="E235" s="45"/>
      <c r="F235" s="45"/>
      <c r="G235" s="45"/>
      <c r="H235" s="45"/>
      <c r="I235" s="45"/>
      <c r="J235" s="45"/>
      <c r="K235" s="45"/>
      <c r="M235" s="228" t="s">
        <v>228</v>
      </c>
      <c r="N235" s="56"/>
      <c r="O235" s="56"/>
      <c r="AG235" s="55"/>
      <c r="AH235" s="126"/>
    </row>
    <row r="236" spans="1:34" ht="12.75">
      <c r="A236" s="23"/>
      <c r="B236" s="45"/>
      <c r="C236" s="190" t="s">
        <v>120</v>
      </c>
      <c r="D236" s="45"/>
      <c r="E236" s="45"/>
      <c r="F236" s="45"/>
      <c r="G236" s="45"/>
      <c r="H236" s="45"/>
      <c r="I236" s="45"/>
      <c r="J236" s="45"/>
      <c r="K236" s="45"/>
      <c r="M236" s="228" t="s">
        <v>229</v>
      </c>
      <c r="N236" s="56"/>
      <c r="O236" s="56"/>
      <c r="AG236" s="55"/>
      <c r="AH236" s="126"/>
    </row>
    <row r="237" spans="1:34" ht="12.75">
      <c r="A237" s="23"/>
      <c r="B237" s="45"/>
      <c r="C237" s="190" t="s">
        <v>121</v>
      </c>
      <c r="D237" s="45"/>
      <c r="E237" s="45"/>
      <c r="F237" s="45"/>
      <c r="G237" s="45"/>
      <c r="H237" s="45"/>
      <c r="I237" s="45"/>
      <c r="J237" s="45"/>
      <c r="K237" s="45"/>
      <c r="M237" s="228" t="s">
        <v>230</v>
      </c>
      <c r="N237" s="56"/>
      <c r="O237" s="56"/>
      <c r="AG237" s="55"/>
      <c r="AH237" s="126"/>
    </row>
    <row r="238" spans="1:34" ht="12.75">
      <c r="A238" s="23"/>
      <c r="B238" s="45"/>
      <c r="C238" s="190" t="s">
        <v>122</v>
      </c>
      <c r="D238" s="45"/>
      <c r="E238" s="45"/>
      <c r="F238" s="45"/>
      <c r="G238" s="45"/>
      <c r="H238" s="45"/>
      <c r="I238" s="45"/>
      <c r="J238" s="45"/>
      <c r="K238" s="45"/>
      <c r="M238" s="228" t="s">
        <v>231</v>
      </c>
      <c r="N238" s="56"/>
      <c r="O238" s="56"/>
      <c r="AG238" s="55"/>
      <c r="AH238" s="126"/>
    </row>
    <row r="239" spans="1:34" ht="12.75">
      <c r="A239" s="23"/>
      <c r="B239" s="45"/>
      <c r="C239" s="190" t="s">
        <v>123</v>
      </c>
      <c r="D239" s="45"/>
      <c r="E239" s="45"/>
      <c r="F239" s="45"/>
      <c r="G239" s="45"/>
      <c r="H239" s="45"/>
      <c r="I239" s="45"/>
      <c r="J239" s="45"/>
      <c r="K239" s="45"/>
      <c r="M239" s="228" t="s">
        <v>232</v>
      </c>
      <c r="N239" s="56"/>
      <c r="O239" s="56"/>
      <c r="AG239" s="55"/>
      <c r="AH239" s="126"/>
    </row>
    <row r="240" spans="1:34" ht="12.75">
      <c r="A240" s="23"/>
      <c r="B240" s="45"/>
      <c r="C240" s="190" t="s">
        <v>124</v>
      </c>
      <c r="D240" s="45"/>
      <c r="E240" s="45"/>
      <c r="F240" s="45"/>
      <c r="G240" s="45"/>
      <c r="H240" s="45"/>
      <c r="I240" s="45"/>
      <c r="J240" s="45"/>
      <c r="K240" s="45"/>
      <c r="M240" s="228" t="s">
        <v>233</v>
      </c>
      <c r="N240" s="56"/>
      <c r="O240" s="56"/>
      <c r="AG240" s="55"/>
      <c r="AH240" s="126"/>
    </row>
    <row r="241" spans="1:34" ht="12.75">
      <c r="A241" s="23"/>
      <c r="B241" s="45"/>
      <c r="C241" s="190" t="s">
        <v>125</v>
      </c>
      <c r="D241" s="45"/>
      <c r="E241" s="45"/>
      <c r="F241" s="45"/>
      <c r="G241" s="45"/>
      <c r="H241" s="45"/>
      <c r="I241" s="45"/>
      <c r="J241" s="45"/>
      <c r="K241" s="45"/>
      <c r="M241" s="228" t="s">
        <v>234</v>
      </c>
      <c r="N241" s="56"/>
      <c r="O241" s="56"/>
      <c r="AG241" s="55"/>
      <c r="AH241" s="126"/>
    </row>
    <row r="242" spans="1:34" ht="12.75">
      <c r="A242" s="23"/>
      <c r="B242" s="45"/>
      <c r="C242" s="191" t="s">
        <v>126</v>
      </c>
      <c r="D242" s="45"/>
      <c r="E242" s="45"/>
      <c r="F242" s="45"/>
      <c r="G242" s="45"/>
      <c r="H242" s="45"/>
      <c r="I242" s="45"/>
      <c r="J242" s="45"/>
      <c r="K242" s="45"/>
      <c r="M242" s="228" t="s">
        <v>235</v>
      </c>
      <c r="N242" s="56"/>
      <c r="O242" s="56"/>
      <c r="AG242" s="55"/>
      <c r="AH242" s="126"/>
    </row>
    <row r="243" spans="1:34" ht="12.75">
      <c r="A243" s="23"/>
      <c r="B243" s="45"/>
      <c r="C243" s="190" t="s">
        <v>127</v>
      </c>
      <c r="D243" s="45"/>
      <c r="E243" s="45"/>
      <c r="F243" s="45"/>
      <c r="G243" s="45"/>
      <c r="H243" s="45"/>
      <c r="I243" s="45"/>
      <c r="J243" s="45"/>
      <c r="K243" s="45"/>
      <c r="M243" s="228" t="s">
        <v>236</v>
      </c>
      <c r="N243" s="56"/>
      <c r="O243" s="56"/>
      <c r="AG243" s="55"/>
      <c r="AH243" s="126"/>
    </row>
    <row r="244" spans="1:34" ht="12.75">
      <c r="A244" s="23"/>
      <c r="B244" s="45"/>
      <c r="C244" s="190" t="s">
        <v>128</v>
      </c>
      <c r="D244" s="45"/>
      <c r="E244" s="45"/>
      <c r="F244" s="45"/>
      <c r="G244" s="45"/>
      <c r="H244" s="45"/>
      <c r="I244" s="45"/>
      <c r="J244" s="45"/>
      <c r="K244" s="45"/>
      <c r="M244" s="228" t="s">
        <v>237</v>
      </c>
      <c r="N244" s="56"/>
      <c r="O244" s="56"/>
      <c r="AG244" s="55"/>
      <c r="AH244" s="126"/>
    </row>
    <row r="245" spans="1:34" ht="12.75">
      <c r="A245" s="23"/>
      <c r="B245" s="45"/>
      <c r="C245" s="190" t="s">
        <v>129</v>
      </c>
      <c r="D245" s="45"/>
      <c r="E245" s="45"/>
      <c r="F245" s="45"/>
      <c r="G245" s="45"/>
      <c r="H245" s="45"/>
      <c r="I245" s="45"/>
      <c r="J245" s="45"/>
      <c r="K245" s="45"/>
      <c r="M245" s="228" t="s">
        <v>238</v>
      </c>
      <c r="N245" s="56"/>
      <c r="O245" s="56"/>
      <c r="AG245" s="55"/>
      <c r="AH245" s="126"/>
    </row>
    <row r="246" spans="1:34" ht="12.75">
      <c r="A246" s="23"/>
      <c r="B246" s="45"/>
      <c r="C246" s="190" t="s">
        <v>130</v>
      </c>
      <c r="D246" s="45"/>
      <c r="E246" s="45"/>
      <c r="F246" s="45"/>
      <c r="G246" s="45"/>
      <c r="H246" s="45"/>
      <c r="I246" s="45"/>
      <c r="J246" s="45"/>
      <c r="K246" s="45"/>
      <c r="M246" s="228" t="s">
        <v>239</v>
      </c>
      <c r="N246" s="56"/>
      <c r="O246" s="56"/>
      <c r="AG246" s="55"/>
      <c r="AH246" s="126"/>
    </row>
    <row r="247" spans="1:34" ht="12.75">
      <c r="A247" s="23"/>
      <c r="B247" s="45"/>
      <c r="C247" s="191" t="s">
        <v>131</v>
      </c>
      <c r="D247" s="45"/>
      <c r="E247" s="45"/>
      <c r="F247" s="45"/>
      <c r="G247" s="45"/>
      <c r="H247" s="45"/>
      <c r="I247" s="45"/>
      <c r="J247" s="45"/>
      <c r="K247" s="45"/>
      <c r="M247" s="228" t="s">
        <v>240</v>
      </c>
      <c r="N247" s="56"/>
      <c r="O247" s="56"/>
      <c r="AG247" s="55"/>
      <c r="AH247" s="126"/>
    </row>
    <row r="248" spans="1:34" ht="12.75">
      <c r="A248" s="23"/>
      <c r="B248" s="45"/>
      <c r="C248" s="190" t="s">
        <v>132</v>
      </c>
      <c r="D248" s="45"/>
      <c r="E248" s="45"/>
      <c r="F248" s="45"/>
      <c r="G248" s="45"/>
      <c r="H248" s="45"/>
      <c r="I248" s="45"/>
      <c r="J248" s="45"/>
      <c r="K248" s="45"/>
      <c r="M248" s="228" t="s">
        <v>241</v>
      </c>
      <c r="N248" s="56"/>
      <c r="O248" s="56"/>
      <c r="AG248" s="55"/>
      <c r="AH248" s="126"/>
    </row>
    <row r="249" spans="1:34" ht="13.5">
      <c r="A249" s="23"/>
      <c r="B249" s="45"/>
      <c r="C249" s="108" t="s">
        <v>926</v>
      </c>
      <c r="D249" s="45"/>
      <c r="E249" s="45"/>
      <c r="F249" s="45"/>
      <c r="G249" s="45"/>
      <c r="H249" s="45"/>
      <c r="I249" s="45"/>
      <c r="J249" s="45"/>
      <c r="K249" s="45"/>
      <c r="N249" s="66">
        <f>SUM(N230:N248)</f>
        <v>0</v>
      </c>
      <c r="O249" s="66">
        <f>SUM(O230:O248)</f>
        <v>0</v>
      </c>
      <c r="AG249" s="55"/>
      <c r="AH249" s="126"/>
    </row>
    <row r="250" spans="1:34" ht="14.25">
      <c r="A250" s="21"/>
      <c r="B250" s="23"/>
      <c r="C250" s="187"/>
      <c r="D250" s="45"/>
      <c r="E250" s="45"/>
      <c r="F250" s="45"/>
      <c r="G250" s="45"/>
      <c r="H250" s="45"/>
      <c r="I250" s="45"/>
      <c r="J250" s="45"/>
      <c r="K250" s="45"/>
      <c r="N250" s="189"/>
      <c r="O250" s="189"/>
      <c r="AG250" s="55"/>
      <c r="AH250" s="126"/>
    </row>
    <row r="251" spans="1:34" ht="14.25" customHeight="1">
      <c r="A251" s="23" t="s">
        <v>95</v>
      </c>
      <c r="B251" s="311" t="s">
        <v>1865</v>
      </c>
      <c r="C251" s="248"/>
      <c r="D251" s="248"/>
      <c r="E251" s="248"/>
      <c r="F251" s="248"/>
      <c r="G251" s="248"/>
      <c r="H251" s="248"/>
      <c r="I251" s="248"/>
      <c r="J251" s="248"/>
      <c r="K251" s="60"/>
      <c r="M251" s="225"/>
      <c r="N251" s="309" t="s">
        <v>463</v>
      </c>
      <c r="O251" s="309" t="s">
        <v>464</v>
      </c>
      <c r="AG251" s="55"/>
      <c r="AH251" s="126"/>
    </row>
    <row r="252" spans="1:34" ht="14.25">
      <c r="A252" s="21"/>
      <c r="B252" s="248"/>
      <c r="C252" s="248"/>
      <c r="D252" s="248"/>
      <c r="E252" s="248"/>
      <c r="F252" s="248"/>
      <c r="G252" s="248"/>
      <c r="H252" s="248"/>
      <c r="I252" s="248"/>
      <c r="J252" s="248"/>
      <c r="K252" s="60"/>
      <c r="N252" s="310"/>
      <c r="O252" s="310"/>
      <c r="AG252" s="55"/>
      <c r="AH252" s="126"/>
    </row>
    <row r="253" spans="1:34" ht="14.25">
      <c r="A253" s="21"/>
      <c r="B253" s="45"/>
      <c r="C253" s="190" t="s">
        <v>114</v>
      </c>
      <c r="D253" s="45"/>
      <c r="E253" s="45"/>
      <c r="F253" s="45"/>
      <c r="G253" s="45"/>
      <c r="H253" s="45"/>
      <c r="I253" s="45"/>
      <c r="J253" s="45"/>
      <c r="K253" s="45"/>
      <c r="M253" s="228" t="s">
        <v>105</v>
      </c>
      <c r="N253" s="56"/>
      <c r="O253" s="56"/>
      <c r="AG253" s="55"/>
      <c r="AH253" s="126"/>
    </row>
    <row r="254" spans="1:34" ht="14.25">
      <c r="A254" s="21"/>
      <c r="B254" s="45"/>
      <c r="C254" s="190" t="s">
        <v>115</v>
      </c>
      <c r="D254" s="45"/>
      <c r="E254" s="45"/>
      <c r="F254" s="45"/>
      <c r="G254" s="45"/>
      <c r="H254" s="45"/>
      <c r="I254" s="45"/>
      <c r="J254" s="45"/>
      <c r="K254" s="45"/>
      <c r="M254" s="228" t="s">
        <v>106</v>
      </c>
      <c r="N254" s="56"/>
      <c r="O254" s="56"/>
      <c r="AG254" s="55"/>
      <c r="AH254" s="126"/>
    </row>
    <row r="255" spans="1:34" ht="14.25">
      <c r="A255" s="21"/>
      <c r="B255" s="45"/>
      <c r="C255" s="190" t="s">
        <v>116</v>
      </c>
      <c r="D255" s="45"/>
      <c r="E255" s="45"/>
      <c r="F255" s="45"/>
      <c r="G255" s="45"/>
      <c r="H255" s="45"/>
      <c r="I255" s="45"/>
      <c r="J255" s="45"/>
      <c r="K255" s="45"/>
      <c r="M255" s="228" t="s">
        <v>107</v>
      </c>
      <c r="N255" s="56"/>
      <c r="O255" s="56"/>
      <c r="AG255" s="55"/>
      <c r="AH255" s="126"/>
    </row>
    <row r="256" spans="1:34" ht="14.25">
      <c r="A256" s="21"/>
      <c r="B256" s="45"/>
      <c r="C256" s="190" t="s">
        <v>117</v>
      </c>
      <c r="D256" s="45"/>
      <c r="E256" s="45"/>
      <c r="F256" s="45"/>
      <c r="G256" s="45"/>
      <c r="H256" s="45"/>
      <c r="I256" s="45"/>
      <c r="J256" s="45"/>
      <c r="K256" s="45"/>
      <c r="M256" s="228" t="s">
        <v>108</v>
      </c>
      <c r="N256" s="56"/>
      <c r="O256" s="56"/>
      <c r="AG256" s="55"/>
      <c r="AH256" s="126"/>
    </row>
    <row r="257" spans="1:34" ht="14.25">
      <c r="A257" s="21"/>
      <c r="B257" s="45"/>
      <c r="C257" s="190" t="s">
        <v>118</v>
      </c>
      <c r="D257" s="45"/>
      <c r="E257" s="45"/>
      <c r="F257" s="45"/>
      <c r="G257" s="45"/>
      <c r="H257" s="45"/>
      <c r="I257" s="45"/>
      <c r="J257" s="45"/>
      <c r="K257" s="45"/>
      <c r="M257" s="228" t="s">
        <v>242</v>
      </c>
      <c r="N257" s="56"/>
      <c r="O257" s="56"/>
      <c r="AG257" s="55"/>
      <c r="AH257" s="126"/>
    </row>
    <row r="258" spans="1:34" ht="14.25">
      <c r="A258" s="21"/>
      <c r="B258" s="45"/>
      <c r="C258" s="190" t="s">
        <v>119</v>
      </c>
      <c r="D258" s="45"/>
      <c r="E258" s="45"/>
      <c r="F258" s="45"/>
      <c r="G258" s="45"/>
      <c r="H258" s="45"/>
      <c r="I258" s="45"/>
      <c r="J258" s="45"/>
      <c r="K258" s="45"/>
      <c r="M258" s="228" t="s">
        <v>243</v>
      </c>
      <c r="N258" s="56"/>
      <c r="O258" s="56"/>
      <c r="AG258" s="55"/>
      <c r="AH258" s="126"/>
    </row>
    <row r="259" spans="1:34" ht="14.25">
      <c r="A259" s="21"/>
      <c r="B259" s="45"/>
      <c r="C259" s="190" t="s">
        <v>120</v>
      </c>
      <c r="D259" s="45"/>
      <c r="E259" s="45"/>
      <c r="F259" s="45"/>
      <c r="G259" s="45"/>
      <c r="H259" s="45"/>
      <c r="I259" s="45"/>
      <c r="J259" s="45"/>
      <c r="K259" s="45"/>
      <c r="M259" s="228" t="s">
        <v>244</v>
      </c>
      <c r="N259" s="56"/>
      <c r="O259" s="56"/>
      <c r="AG259" s="55"/>
      <c r="AH259" s="126"/>
    </row>
    <row r="260" spans="1:34" ht="14.25">
      <c r="A260" s="21"/>
      <c r="B260" s="45"/>
      <c r="C260" s="190" t="s">
        <v>121</v>
      </c>
      <c r="D260" s="45"/>
      <c r="E260" s="45"/>
      <c r="F260" s="45"/>
      <c r="G260" s="45"/>
      <c r="H260" s="45"/>
      <c r="I260" s="45"/>
      <c r="J260" s="45"/>
      <c r="K260" s="45"/>
      <c r="M260" s="228" t="s">
        <v>245</v>
      </c>
      <c r="N260" s="56"/>
      <c r="O260" s="56"/>
      <c r="AG260" s="55"/>
      <c r="AH260" s="126"/>
    </row>
    <row r="261" spans="1:34" ht="14.25">
      <c r="A261" s="21"/>
      <c r="B261" s="45"/>
      <c r="C261" s="190" t="s">
        <v>122</v>
      </c>
      <c r="D261" s="45"/>
      <c r="E261" s="45"/>
      <c r="F261" s="45"/>
      <c r="G261" s="45"/>
      <c r="H261" s="45"/>
      <c r="I261" s="45"/>
      <c r="J261" s="45"/>
      <c r="K261" s="45"/>
      <c r="M261" s="228" t="s">
        <v>246</v>
      </c>
      <c r="N261" s="56"/>
      <c r="O261" s="56"/>
      <c r="AG261" s="55"/>
      <c r="AH261" s="126"/>
    </row>
    <row r="262" spans="1:34" ht="14.25">
      <c r="A262" s="21"/>
      <c r="B262" s="45"/>
      <c r="C262" s="190" t="s">
        <v>123</v>
      </c>
      <c r="D262" s="45"/>
      <c r="E262" s="45"/>
      <c r="F262" s="45"/>
      <c r="G262" s="45"/>
      <c r="H262" s="45"/>
      <c r="I262" s="45"/>
      <c r="J262" s="45"/>
      <c r="K262" s="45"/>
      <c r="M262" s="228" t="s">
        <v>247</v>
      </c>
      <c r="N262" s="56"/>
      <c r="O262" s="56"/>
      <c r="AG262" s="55"/>
      <c r="AH262" s="126"/>
    </row>
    <row r="263" spans="1:34" ht="14.25">
      <c r="A263" s="21"/>
      <c r="B263" s="45"/>
      <c r="C263" s="190" t="s">
        <v>124</v>
      </c>
      <c r="D263" s="45"/>
      <c r="E263" s="45"/>
      <c r="F263" s="45"/>
      <c r="G263" s="45"/>
      <c r="H263" s="45"/>
      <c r="I263" s="45"/>
      <c r="J263" s="45"/>
      <c r="K263" s="45"/>
      <c r="M263" s="228" t="s">
        <v>248</v>
      </c>
      <c r="N263" s="56"/>
      <c r="O263" s="56"/>
      <c r="AG263" s="55"/>
      <c r="AH263" s="126"/>
    </row>
    <row r="264" spans="1:34" ht="14.25">
      <c r="A264" s="21"/>
      <c r="B264" s="45"/>
      <c r="C264" s="190" t="s">
        <v>125</v>
      </c>
      <c r="D264" s="45"/>
      <c r="E264" s="45"/>
      <c r="F264" s="45"/>
      <c r="G264" s="45"/>
      <c r="H264" s="45"/>
      <c r="I264" s="45"/>
      <c r="J264" s="45"/>
      <c r="K264" s="45"/>
      <c r="M264" s="228" t="s">
        <v>249</v>
      </c>
      <c r="N264" s="56"/>
      <c r="O264" s="56"/>
      <c r="AG264" s="55"/>
      <c r="AH264" s="126"/>
    </row>
    <row r="265" spans="1:34" ht="14.25">
      <c r="A265" s="21"/>
      <c r="B265" s="45"/>
      <c r="C265" s="190" t="s">
        <v>150</v>
      </c>
      <c r="D265" s="45"/>
      <c r="E265" s="45"/>
      <c r="F265" s="45"/>
      <c r="G265" s="45"/>
      <c r="H265" s="45"/>
      <c r="I265" s="45"/>
      <c r="J265" s="45"/>
      <c r="K265" s="45"/>
      <c r="M265" s="228" t="s">
        <v>250</v>
      </c>
      <c r="N265" s="56"/>
      <c r="O265" s="56"/>
      <c r="AG265" s="55"/>
      <c r="AH265" s="126"/>
    </row>
    <row r="266" spans="1:34" ht="14.25">
      <c r="A266" s="21"/>
      <c r="B266" s="45"/>
      <c r="C266" s="190" t="s">
        <v>151</v>
      </c>
      <c r="D266" s="45"/>
      <c r="E266" s="45"/>
      <c r="F266" s="45"/>
      <c r="G266" s="45"/>
      <c r="H266" s="45"/>
      <c r="I266" s="45"/>
      <c r="J266" s="45"/>
      <c r="K266" s="45"/>
      <c r="M266" s="228" t="s">
        <v>251</v>
      </c>
      <c r="N266" s="56"/>
      <c r="O266" s="56"/>
      <c r="AG266" s="55"/>
      <c r="AH266" s="126"/>
    </row>
    <row r="267" spans="1:34" ht="14.25">
      <c r="A267" s="21"/>
      <c r="B267" s="45"/>
      <c r="C267" s="190" t="s">
        <v>152</v>
      </c>
      <c r="D267" s="45"/>
      <c r="E267" s="45"/>
      <c r="F267" s="45"/>
      <c r="G267" s="45"/>
      <c r="H267" s="45"/>
      <c r="I267" s="45"/>
      <c r="J267" s="45"/>
      <c r="K267" s="45"/>
      <c r="M267" s="228" t="s">
        <v>252</v>
      </c>
      <c r="N267" s="56"/>
      <c r="O267" s="56"/>
      <c r="AG267" s="55"/>
      <c r="AH267" s="126"/>
    </row>
    <row r="268" spans="2:34" ht="12.75">
      <c r="B268" s="45"/>
      <c r="C268" s="190" t="s">
        <v>153</v>
      </c>
      <c r="D268" s="45"/>
      <c r="E268" s="45"/>
      <c r="F268" s="45"/>
      <c r="G268" s="45"/>
      <c r="H268" s="45"/>
      <c r="I268" s="45"/>
      <c r="J268" s="45"/>
      <c r="K268" s="45"/>
      <c r="M268" s="228" t="s">
        <v>253</v>
      </c>
      <c r="N268" s="56"/>
      <c r="O268" s="56"/>
      <c r="AF268">
        <v>168</v>
      </c>
      <c r="AG268" s="55" t="s">
        <v>539</v>
      </c>
      <c r="AH268" s="126" t="e">
        <f>#REF!</f>
        <v>#REF!</v>
      </c>
    </row>
    <row r="269" spans="2:34" ht="12.75">
      <c r="B269" s="45"/>
      <c r="C269" s="190" t="s">
        <v>154</v>
      </c>
      <c r="D269" s="45"/>
      <c r="E269" s="45"/>
      <c r="F269" s="45"/>
      <c r="G269" s="45"/>
      <c r="H269" s="45"/>
      <c r="I269" s="45"/>
      <c r="J269" s="45"/>
      <c r="K269" s="45"/>
      <c r="M269" s="228" t="s">
        <v>254</v>
      </c>
      <c r="N269" s="56"/>
      <c r="O269" s="56"/>
      <c r="AG269" s="55"/>
      <c r="AH269" s="126"/>
    </row>
    <row r="270" spans="2:34" ht="13.5">
      <c r="B270" s="45"/>
      <c r="C270" s="108" t="s">
        <v>926</v>
      </c>
      <c r="D270" s="45"/>
      <c r="E270" s="45"/>
      <c r="F270" s="45"/>
      <c r="G270" s="45"/>
      <c r="H270" s="45"/>
      <c r="I270" s="45"/>
      <c r="J270" s="45"/>
      <c r="K270" s="45"/>
      <c r="N270" s="66">
        <f>SUM(N253:N269)</f>
        <v>0</v>
      </c>
      <c r="O270" s="66">
        <f>SUM(O253:O269)</f>
        <v>0</v>
      </c>
      <c r="AF270">
        <v>169</v>
      </c>
      <c r="AG270" s="55" t="s">
        <v>540</v>
      </c>
      <c r="AH270" s="127" t="e">
        <f>#REF!</f>
        <v>#REF!</v>
      </c>
    </row>
    <row r="271" spans="1:34" ht="14.25">
      <c r="A271" s="21"/>
      <c r="B271" s="23"/>
      <c r="C271" s="187"/>
      <c r="D271" s="45"/>
      <c r="E271" s="45"/>
      <c r="F271" s="45"/>
      <c r="G271" s="45"/>
      <c r="H271" s="45"/>
      <c r="I271" s="45"/>
      <c r="J271" s="45"/>
      <c r="K271" s="45"/>
      <c r="N271" s="189"/>
      <c r="O271" s="189"/>
      <c r="AG271" s="55"/>
      <c r="AH271" s="126"/>
    </row>
    <row r="272" spans="1:34" ht="12.75">
      <c r="A272" s="23" t="s">
        <v>97</v>
      </c>
      <c r="B272" s="311" t="s">
        <v>141</v>
      </c>
      <c r="C272" s="248"/>
      <c r="D272" s="248"/>
      <c r="E272" s="248"/>
      <c r="F272" s="248"/>
      <c r="G272" s="248"/>
      <c r="H272" s="248"/>
      <c r="I272" s="248"/>
      <c r="J272" s="248"/>
      <c r="K272" s="60"/>
      <c r="M272" s="225"/>
      <c r="N272" s="309" t="s">
        <v>463</v>
      </c>
      <c r="O272" s="309" t="s">
        <v>464</v>
      </c>
      <c r="AG272" s="55"/>
      <c r="AH272" s="126"/>
    </row>
    <row r="273" spans="1:34" ht="14.25">
      <c r="A273" s="21"/>
      <c r="B273" s="248"/>
      <c r="C273" s="248"/>
      <c r="D273" s="248"/>
      <c r="E273" s="248"/>
      <c r="F273" s="248"/>
      <c r="G273" s="248"/>
      <c r="H273" s="248"/>
      <c r="I273" s="248"/>
      <c r="J273" s="248"/>
      <c r="K273" s="60"/>
      <c r="N273" s="310"/>
      <c r="O273" s="310"/>
      <c r="AG273" s="55"/>
      <c r="AH273" s="126"/>
    </row>
    <row r="274" spans="1:34" ht="14.25">
      <c r="A274" s="21"/>
      <c r="B274" s="23"/>
      <c r="C274" s="190" t="s">
        <v>114</v>
      </c>
      <c r="D274" s="45"/>
      <c r="E274" s="45"/>
      <c r="F274" s="45"/>
      <c r="G274" s="45"/>
      <c r="H274" s="45"/>
      <c r="I274" s="45"/>
      <c r="J274" s="45"/>
      <c r="K274" s="45"/>
      <c r="M274" s="228" t="s">
        <v>99</v>
      </c>
      <c r="N274" s="56"/>
      <c r="O274" s="56"/>
      <c r="AG274" s="55"/>
      <c r="AH274" s="126"/>
    </row>
    <row r="275" spans="1:34" ht="14.25">
      <c r="A275" s="21"/>
      <c r="B275" s="23"/>
      <c r="C275" s="190" t="s">
        <v>115</v>
      </c>
      <c r="D275" s="45"/>
      <c r="E275" s="45"/>
      <c r="F275" s="45"/>
      <c r="G275" s="45"/>
      <c r="H275" s="45"/>
      <c r="I275" s="45"/>
      <c r="J275" s="45"/>
      <c r="K275" s="45"/>
      <c r="M275" s="228" t="s">
        <v>100</v>
      </c>
      <c r="N275" s="56"/>
      <c r="O275" s="56"/>
      <c r="AG275" s="55"/>
      <c r="AH275" s="126"/>
    </row>
    <row r="276" spans="1:34" ht="14.25">
      <c r="A276" s="21"/>
      <c r="B276" s="23"/>
      <c r="C276" s="190" t="s">
        <v>116</v>
      </c>
      <c r="D276" s="45"/>
      <c r="E276" s="45"/>
      <c r="F276" s="45"/>
      <c r="G276" s="45"/>
      <c r="H276" s="45"/>
      <c r="I276" s="45"/>
      <c r="J276" s="45"/>
      <c r="K276" s="45"/>
      <c r="M276" s="228" t="s">
        <v>255</v>
      </c>
      <c r="N276" s="56"/>
      <c r="O276" s="56"/>
      <c r="AG276" s="55"/>
      <c r="AH276" s="126"/>
    </row>
    <row r="277" spans="1:34" ht="14.25">
      <c r="A277" s="21"/>
      <c r="B277" s="23"/>
      <c r="C277" s="190" t="s">
        <v>117</v>
      </c>
      <c r="D277" s="45"/>
      <c r="E277" s="45"/>
      <c r="F277" s="45"/>
      <c r="G277" s="45"/>
      <c r="H277" s="45"/>
      <c r="I277" s="45"/>
      <c r="J277" s="45"/>
      <c r="K277" s="45"/>
      <c r="M277" s="228" t="s">
        <v>256</v>
      </c>
      <c r="N277" s="56"/>
      <c r="O277" s="56"/>
      <c r="AG277" s="55"/>
      <c r="AH277" s="126"/>
    </row>
    <row r="278" spans="1:34" ht="14.25">
      <c r="A278" s="21"/>
      <c r="B278" s="23"/>
      <c r="C278" s="190" t="s">
        <v>118</v>
      </c>
      <c r="D278" s="45"/>
      <c r="E278" s="45"/>
      <c r="F278" s="45"/>
      <c r="G278" s="45"/>
      <c r="H278" s="45"/>
      <c r="I278" s="45"/>
      <c r="J278" s="45"/>
      <c r="K278" s="45"/>
      <c r="M278" s="228" t="s">
        <v>257</v>
      </c>
      <c r="N278" s="56"/>
      <c r="O278" s="56"/>
      <c r="AG278" s="55"/>
      <c r="AH278" s="126"/>
    </row>
    <row r="279" spans="1:34" ht="14.25">
      <c r="A279" s="21"/>
      <c r="B279" s="23"/>
      <c r="C279" s="190" t="s">
        <v>119</v>
      </c>
      <c r="D279" s="45"/>
      <c r="E279" s="45"/>
      <c r="F279" s="45"/>
      <c r="G279" s="45"/>
      <c r="H279" s="45"/>
      <c r="I279" s="45"/>
      <c r="J279" s="45"/>
      <c r="K279" s="45"/>
      <c r="M279" s="228" t="s">
        <v>258</v>
      </c>
      <c r="N279" s="56"/>
      <c r="O279" s="56"/>
      <c r="AG279" s="55"/>
      <c r="AH279" s="126"/>
    </row>
    <row r="280" spans="1:34" ht="14.25">
      <c r="A280" s="21"/>
      <c r="B280" s="23"/>
      <c r="C280" s="190" t="s">
        <v>120</v>
      </c>
      <c r="D280" s="45"/>
      <c r="E280" s="45"/>
      <c r="F280" s="45"/>
      <c r="G280" s="45"/>
      <c r="H280" s="45"/>
      <c r="I280" s="45"/>
      <c r="J280" s="45"/>
      <c r="K280" s="45"/>
      <c r="M280" s="228" t="s">
        <v>259</v>
      </c>
      <c r="N280" s="56"/>
      <c r="O280" s="56"/>
      <c r="AG280" s="55"/>
      <c r="AH280" s="126"/>
    </row>
    <row r="281" spans="1:34" ht="14.25">
      <c r="A281" s="21"/>
      <c r="B281" s="23"/>
      <c r="C281" s="190" t="s">
        <v>121</v>
      </c>
      <c r="D281" s="45"/>
      <c r="E281" s="45"/>
      <c r="F281" s="45"/>
      <c r="G281" s="45"/>
      <c r="H281" s="45"/>
      <c r="I281" s="45"/>
      <c r="J281" s="45"/>
      <c r="K281" s="45"/>
      <c r="M281" s="228" t="s">
        <v>260</v>
      </c>
      <c r="N281" s="56"/>
      <c r="O281" s="56"/>
      <c r="AG281" s="55"/>
      <c r="AH281" s="126"/>
    </row>
    <row r="282" spans="1:34" ht="14.25">
      <c r="A282" s="21"/>
      <c r="B282" s="23"/>
      <c r="C282" s="190" t="s">
        <v>122</v>
      </c>
      <c r="D282" s="45"/>
      <c r="E282" s="45"/>
      <c r="F282" s="45"/>
      <c r="G282" s="45"/>
      <c r="H282" s="45"/>
      <c r="I282" s="45"/>
      <c r="J282" s="45"/>
      <c r="K282" s="45"/>
      <c r="M282" s="228" t="s">
        <v>261</v>
      </c>
      <c r="N282" s="56"/>
      <c r="O282" s="56"/>
      <c r="AG282" s="55"/>
      <c r="AH282" s="126"/>
    </row>
    <row r="283" spans="1:34" ht="14.25">
      <c r="A283" s="21"/>
      <c r="B283" s="23"/>
      <c r="C283" s="190" t="s">
        <v>123</v>
      </c>
      <c r="D283" s="45"/>
      <c r="E283" s="45"/>
      <c r="F283" s="45"/>
      <c r="G283" s="45"/>
      <c r="H283" s="45"/>
      <c r="I283" s="45"/>
      <c r="J283" s="45"/>
      <c r="K283" s="45"/>
      <c r="M283" s="228" t="s">
        <v>262</v>
      </c>
      <c r="N283" s="56"/>
      <c r="O283" s="56"/>
      <c r="AG283" s="55"/>
      <c r="AH283" s="126"/>
    </row>
    <row r="284" spans="1:34" ht="14.25">
      <c r="A284" s="21"/>
      <c r="B284" s="23"/>
      <c r="C284" s="190" t="s">
        <v>124</v>
      </c>
      <c r="D284" s="45"/>
      <c r="E284" s="45"/>
      <c r="F284" s="45"/>
      <c r="G284" s="45"/>
      <c r="H284" s="45"/>
      <c r="I284" s="45"/>
      <c r="J284" s="45"/>
      <c r="K284" s="45"/>
      <c r="M284" s="228" t="s">
        <v>263</v>
      </c>
      <c r="N284" s="56"/>
      <c r="O284" s="56"/>
      <c r="AG284" s="55"/>
      <c r="AH284" s="126"/>
    </row>
    <row r="285" spans="1:34" ht="14.25">
      <c r="A285" s="21"/>
      <c r="B285" s="23"/>
      <c r="C285" s="190" t="s">
        <v>125</v>
      </c>
      <c r="D285" s="45"/>
      <c r="E285" s="45"/>
      <c r="F285" s="45"/>
      <c r="G285" s="45"/>
      <c r="H285" s="45"/>
      <c r="I285" s="45"/>
      <c r="J285" s="45"/>
      <c r="K285" s="45"/>
      <c r="M285" s="228" t="s">
        <v>264</v>
      </c>
      <c r="N285" s="56"/>
      <c r="O285" s="56"/>
      <c r="AG285" s="55"/>
      <c r="AH285" s="126"/>
    </row>
    <row r="286" spans="1:34" ht="14.25">
      <c r="A286" s="21"/>
      <c r="B286" s="23"/>
      <c r="C286" s="190" t="s">
        <v>150</v>
      </c>
      <c r="D286" s="45"/>
      <c r="E286" s="45"/>
      <c r="F286" s="45"/>
      <c r="G286" s="45"/>
      <c r="H286" s="45"/>
      <c r="I286" s="45"/>
      <c r="J286" s="45"/>
      <c r="K286" s="45"/>
      <c r="M286" s="228" t="s">
        <v>265</v>
      </c>
      <c r="N286" s="56"/>
      <c r="O286" s="56"/>
      <c r="AG286" s="55"/>
      <c r="AH286" s="126"/>
    </row>
    <row r="287" spans="1:34" ht="14.25">
      <c r="A287" s="21"/>
      <c r="B287" s="23"/>
      <c r="C287" s="190" t="s">
        <v>151</v>
      </c>
      <c r="D287" s="45"/>
      <c r="E287" s="45"/>
      <c r="F287" s="45"/>
      <c r="G287" s="45"/>
      <c r="H287" s="45"/>
      <c r="I287" s="45"/>
      <c r="J287" s="45"/>
      <c r="K287" s="45"/>
      <c r="M287" s="228" t="s">
        <v>266</v>
      </c>
      <c r="N287" s="56"/>
      <c r="O287" s="56"/>
      <c r="AG287" s="55"/>
      <c r="AH287" s="126"/>
    </row>
    <row r="288" spans="1:34" ht="14.25">
      <c r="A288" s="21"/>
      <c r="B288" s="23"/>
      <c r="C288" s="190" t="s">
        <v>152</v>
      </c>
      <c r="D288" s="45"/>
      <c r="E288" s="45"/>
      <c r="F288" s="45"/>
      <c r="G288" s="45"/>
      <c r="H288" s="45"/>
      <c r="I288" s="45"/>
      <c r="J288" s="45"/>
      <c r="K288" s="45"/>
      <c r="M288" s="228" t="s">
        <v>267</v>
      </c>
      <c r="N288" s="56"/>
      <c r="O288" s="56"/>
      <c r="AG288" s="55"/>
      <c r="AH288" s="126"/>
    </row>
    <row r="289" spans="2:34" ht="12.75">
      <c r="B289" s="23"/>
      <c r="C289" s="190" t="s">
        <v>153</v>
      </c>
      <c r="D289" s="45"/>
      <c r="E289" s="45"/>
      <c r="F289" s="45"/>
      <c r="G289" s="45"/>
      <c r="H289" s="45"/>
      <c r="I289" s="45"/>
      <c r="J289" s="45"/>
      <c r="K289" s="45"/>
      <c r="M289" s="228" t="s">
        <v>268</v>
      </c>
      <c r="N289" s="56"/>
      <c r="O289" s="56"/>
      <c r="AF289">
        <v>168</v>
      </c>
      <c r="AG289" s="55" t="s">
        <v>539</v>
      </c>
      <c r="AH289" s="126" t="e">
        <f>#REF!</f>
        <v>#REF!</v>
      </c>
    </row>
    <row r="290" spans="2:34" ht="12.75">
      <c r="B290" s="23"/>
      <c r="C290" s="190" t="s">
        <v>154</v>
      </c>
      <c r="D290" s="45"/>
      <c r="E290" s="45"/>
      <c r="F290" s="45"/>
      <c r="G290" s="45"/>
      <c r="H290" s="45"/>
      <c r="I290" s="45"/>
      <c r="J290" s="45"/>
      <c r="K290" s="45"/>
      <c r="M290" s="228" t="s">
        <v>269</v>
      </c>
      <c r="N290" s="56"/>
      <c r="O290" s="56"/>
      <c r="AG290" s="55"/>
      <c r="AH290" s="126"/>
    </row>
    <row r="291" spans="2:34" ht="13.5">
      <c r="B291" s="23"/>
      <c r="C291" s="108" t="s">
        <v>926</v>
      </c>
      <c r="D291" s="45"/>
      <c r="E291" s="45"/>
      <c r="F291" s="45"/>
      <c r="G291" s="45"/>
      <c r="H291" s="45"/>
      <c r="I291" s="45"/>
      <c r="J291" s="45"/>
      <c r="K291" s="45"/>
      <c r="N291" s="66">
        <f>SUM(N274:N290)</f>
        <v>0</v>
      </c>
      <c r="O291" s="66">
        <f>SUM(O274:O290)</f>
        <v>0</v>
      </c>
      <c r="AG291" s="55"/>
      <c r="AH291" s="126"/>
    </row>
    <row r="292" spans="1:34" ht="14.25">
      <c r="A292" s="21"/>
      <c r="B292" s="23"/>
      <c r="C292" s="187"/>
      <c r="D292" s="45"/>
      <c r="E292" s="45"/>
      <c r="F292" s="45"/>
      <c r="G292" s="45"/>
      <c r="H292" s="45"/>
      <c r="I292" s="45"/>
      <c r="J292" s="45"/>
      <c r="K292" s="45"/>
      <c r="N292" s="189"/>
      <c r="O292" s="189"/>
      <c r="AG292" s="55"/>
      <c r="AH292" s="126"/>
    </row>
    <row r="293" spans="1:34" ht="14.25" customHeight="1">
      <c r="A293" s="23" t="s">
        <v>98</v>
      </c>
      <c r="B293" s="311" t="s">
        <v>149</v>
      </c>
      <c r="C293" s="248"/>
      <c r="D293" s="248"/>
      <c r="E293" s="248"/>
      <c r="F293" s="248"/>
      <c r="G293" s="248"/>
      <c r="H293" s="248"/>
      <c r="I293" s="248"/>
      <c r="J293" s="248"/>
      <c r="K293" s="54"/>
      <c r="M293" s="225"/>
      <c r="N293" s="309" t="s">
        <v>463</v>
      </c>
      <c r="O293" s="309" t="s">
        <v>464</v>
      </c>
      <c r="AG293" s="55"/>
      <c r="AH293" s="126"/>
    </row>
    <row r="294" spans="1:34" ht="14.25">
      <c r="A294" s="21"/>
      <c r="B294" s="248"/>
      <c r="C294" s="248"/>
      <c r="D294" s="248"/>
      <c r="E294" s="248"/>
      <c r="F294" s="248"/>
      <c r="G294" s="248"/>
      <c r="H294" s="248"/>
      <c r="I294" s="248"/>
      <c r="J294" s="248"/>
      <c r="K294" s="54"/>
      <c r="N294" s="310"/>
      <c r="O294" s="310"/>
      <c r="AG294" s="55"/>
      <c r="AH294" s="126"/>
    </row>
    <row r="295" spans="1:34" ht="14.25">
      <c r="A295" s="21"/>
      <c r="B295" s="23"/>
      <c r="C295" s="191" t="s">
        <v>155</v>
      </c>
      <c r="D295" s="45"/>
      <c r="E295" s="45"/>
      <c r="F295" s="45"/>
      <c r="G295" s="45"/>
      <c r="H295" s="45"/>
      <c r="I295" s="45"/>
      <c r="J295" s="45"/>
      <c r="K295" s="45"/>
      <c r="M295" s="228" t="s">
        <v>270</v>
      </c>
      <c r="N295" s="56"/>
      <c r="O295" s="56"/>
      <c r="AG295" s="55"/>
      <c r="AH295" s="126"/>
    </row>
    <row r="296" spans="1:34" ht="14.25">
      <c r="A296" s="21"/>
      <c r="B296" s="23"/>
      <c r="C296" s="191" t="s">
        <v>156</v>
      </c>
      <c r="D296" s="45"/>
      <c r="E296" s="45"/>
      <c r="F296" s="45"/>
      <c r="G296" s="45"/>
      <c r="H296" s="45"/>
      <c r="I296" s="45"/>
      <c r="J296" s="45"/>
      <c r="K296" s="45"/>
      <c r="M296" s="228" t="s">
        <v>271</v>
      </c>
      <c r="N296" s="56"/>
      <c r="O296" s="56"/>
      <c r="AG296" s="55"/>
      <c r="AH296" s="126"/>
    </row>
    <row r="297" spans="1:34" ht="14.25">
      <c r="A297" s="21"/>
      <c r="B297" s="23"/>
      <c r="C297" s="191" t="s">
        <v>157</v>
      </c>
      <c r="D297" s="45"/>
      <c r="E297" s="45"/>
      <c r="F297" s="45"/>
      <c r="G297" s="45"/>
      <c r="H297" s="45"/>
      <c r="I297" s="45"/>
      <c r="J297" s="45"/>
      <c r="K297" s="45"/>
      <c r="M297" s="228" t="s">
        <v>272</v>
      </c>
      <c r="N297" s="56"/>
      <c r="O297" s="56"/>
      <c r="AG297" s="55"/>
      <c r="AH297" s="126"/>
    </row>
    <row r="298" spans="1:34" ht="14.25">
      <c r="A298" s="21"/>
      <c r="B298" s="23"/>
      <c r="C298" s="191" t="s">
        <v>158</v>
      </c>
      <c r="D298" s="45"/>
      <c r="E298" s="45"/>
      <c r="F298" s="45"/>
      <c r="G298" s="45"/>
      <c r="H298" s="45"/>
      <c r="I298" s="45"/>
      <c r="J298" s="45"/>
      <c r="K298" s="45"/>
      <c r="M298" s="228" t="s">
        <v>273</v>
      </c>
      <c r="N298" s="56"/>
      <c r="O298" s="56"/>
      <c r="AG298" s="55"/>
      <c r="AH298" s="126"/>
    </row>
    <row r="299" spans="1:34" ht="14.25">
      <c r="A299" s="21"/>
      <c r="B299" s="23"/>
      <c r="C299" s="192" t="s">
        <v>159</v>
      </c>
      <c r="D299" s="45"/>
      <c r="E299" s="45"/>
      <c r="F299" s="45"/>
      <c r="G299" s="45"/>
      <c r="H299" s="45"/>
      <c r="I299" s="45"/>
      <c r="J299" s="45"/>
      <c r="K299" s="45"/>
      <c r="M299" s="228" t="s">
        <v>274</v>
      </c>
      <c r="N299" s="56"/>
      <c r="O299" s="56"/>
      <c r="AG299" s="55"/>
      <c r="AH299" s="126"/>
    </row>
    <row r="300" spans="1:34" ht="14.25">
      <c r="A300" s="21"/>
      <c r="B300" s="23"/>
      <c r="C300" s="191" t="s">
        <v>160</v>
      </c>
      <c r="D300" s="45"/>
      <c r="E300" s="45"/>
      <c r="F300" s="45"/>
      <c r="G300" s="45"/>
      <c r="H300" s="45"/>
      <c r="I300" s="45"/>
      <c r="J300" s="45"/>
      <c r="K300" s="45"/>
      <c r="M300" s="228" t="s">
        <v>275</v>
      </c>
      <c r="N300" s="56"/>
      <c r="O300" s="56"/>
      <c r="AG300" s="55"/>
      <c r="AH300" s="126"/>
    </row>
    <row r="301" spans="1:34" ht="14.25">
      <c r="A301" s="21"/>
      <c r="B301" s="23"/>
      <c r="C301" s="191" t="s">
        <v>161</v>
      </c>
      <c r="D301" s="45"/>
      <c r="E301" s="45"/>
      <c r="F301" s="45"/>
      <c r="G301" s="45"/>
      <c r="H301" s="45"/>
      <c r="I301" s="45"/>
      <c r="J301" s="45"/>
      <c r="K301" s="45"/>
      <c r="M301" s="228" t="s">
        <v>276</v>
      </c>
      <c r="N301" s="56"/>
      <c r="O301" s="56"/>
      <c r="AG301" s="55"/>
      <c r="AH301" s="126"/>
    </row>
    <row r="302" spans="1:34" ht="14.25">
      <c r="A302" s="21"/>
      <c r="B302" s="23"/>
      <c r="C302" s="191" t="s">
        <v>162</v>
      </c>
      <c r="D302" s="45"/>
      <c r="E302" s="45"/>
      <c r="F302" s="45"/>
      <c r="G302" s="45"/>
      <c r="H302" s="45"/>
      <c r="I302" s="45"/>
      <c r="J302" s="45"/>
      <c r="K302" s="45"/>
      <c r="M302" s="228" t="s">
        <v>277</v>
      </c>
      <c r="N302" s="56"/>
      <c r="O302" s="56"/>
      <c r="AG302" s="55"/>
      <c r="AH302" s="126"/>
    </row>
    <row r="303" spans="1:34" ht="14.25">
      <c r="A303" s="21"/>
      <c r="B303" s="23"/>
      <c r="C303" s="191" t="s">
        <v>163</v>
      </c>
      <c r="D303" s="45"/>
      <c r="E303" s="45"/>
      <c r="F303" s="45"/>
      <c r="G303" s="45"/>
      <c r="H303" s="45"/>
      <c r="I303" s="45"/>
      <c r="J303" s="45"/>
      <c r="K303" s="45"/>
      <c r="M303" s="228" t="s">
        <v>278</v>
      </c>
      <c r="N303" s="56"/>
      <c r="O303" s="56"/>
      <c r="AG303" s="55"/>
      <c r="AH303" s="126"/>
    </row>
    <row r="304" spans="1:34" ht="14.25">
      <c r="A304" s="21"/>
      <c r="B304" s="23"/>
      <c r="C304" s="191" t="s">
        <v>164</v>
      </c>
      <c r="D304" s="45"/>
      <c r="E304" s="45"/>
      <c r="F304" s="45"/>
      <c r="G304" s="45"/>
      <c r="H304" s="45"/>
      <c r="I304" s="45"/>
      <c r="J304" s="45"/>
      <c r="K304" s="45"/>
      <c r="M304" s="228" t="s">
        <v>279</v>
      </c>
      <c r="N304" s="56"/>
      <c r="O304" s="56"/>
      <c r="AG304" s="55"/>
      <c r="AH304" s="126"/>
    </row>
    <row r="305" spans="1:34" ht="14.25">
      <c r="A305" s="21"/>
      <c r="B305" s="23"/>
      <c r="C305" s="191" t="s">
        <v>165</v>
      </c>
      <c r="D305" s="45"/>
      <c r="E305" s="45"/>
      <c r="F305" s="45"/>
      <c r="G305" s="45"/>
      <c r="H305" s="45"/>
      <c r="I305" s="45"/>
      <c r="J305" s="45"/>
      <c r="K305" s="45"/>
      <c r="M305" s="228" t="s">
        <v>280</v>
      </c>
      <c r="N305" s="56"/>
      <c r="O305" s="56"/>
      <c r="AG305" s="55"/>
      <c r="AH305" s="126"/>
    </row>
    <row r="306" spans="1:34" ht="14.25">
      <c r="A306" s="21"/>
      <c r="B306" s="23"/>
      <c r="C306" s="191" t="s">
        <v>166</v>
      </c>
      <c r="D306" s="45"/>
      <c r="E306" s="45"/>
      <c r="F306" s="45"/>
      <c r="G306" s="45"/>
      <c r="H306" s="45"/>
      <c r="I306" s="45"/>
      <c r="J306" s="45"/>
      <c r="K306" s="45"/>
      <c r="M306" s="228" t="s">
        <v>281</v>
      </c>
      <c r="N306" s="56"/>
      <c r="O306" s="56"/>
      <c r="AG306" s="55"/>
      <c r="AH306" s="126"/>
    </row>
    <row r="307" spans="1:34" ht="14.25">
      <c r="A307" s="21"/>
      <c r="B307" s="23"/>
      <c r="C307" s="191" t="s">
        <v>167</v>
      </c>
      <c r="D307" s="45"/>
      <c r="E307" s="45"/>
      <c r="F307" s="45"/>
      <c r="G307" s="45"/>
      <c r="H307" s="45"/>
      <c r="I307" s="45"/>
      <c r="J307" s="45"/>
      <c r="K307" s="45"/>
      <c r="M307" s="228" t="s">
        <v>282</v>
      </c>
      <c r="N307" s="56"/>
      <c r="O307" s="56"/>
      <c r="AG307" s="55"/>
      <c r="AH307" s="126"/>
    </row>
    <row r="308" spans="1:34" ht="14.25">
      <c r="A308" s="21"/>
      <c r="B308" s="23"/>
      <c r="C308" s="191" t="s">
        <v>168</v>
      </c>
      <c r="D308" s="45"/>
      <c r="E308" s="45"/>
      <c r="F308" s="45"/>
      <c r="G308" s="45"/>
      <c r="H308" s="45"/>
      <c r="I308" s="45"/>
      <c r="J308" s="45"/>
      <c r="K308" s="45"/>
      <c r="M308" s="228" t="s">
        <v>283</v>
      </c>
      <c r="N308" s="56"/>
      <c r="O308" s="56"/>
      <c r="AG308" s="55"/>
      <c r="AH308" s="126"/>
    </row>
    <row r="309" spans="1:34" ht="14.25">
      <c r="A309" s="21"/>
      <c r="B309" s="23"/>
      <c r="C309" s="191" t="s">
        <v>169</v>
      </c>
      <c r="D309" s="45"/>
      <c r="E309" s="45"/>
      <c r="F309" s="45"/>
      <c r="G309" s="45"/>
      <c r="H309" s="45"/>
      <c r="I309" s="45"/>
      <c r="J309" s="45"/>
      <c r="K309" s="45"/>
      <c r="M309" s="228" t="s">
        <v>284</v>
      </c>
      <c r="N309" s="56"/>
      <c r="O309" s="56"/>
      <c r="AG309" s="55"/>
      <c r="AH309" s="126"/>
    </row>
    <row r="310" spans="2:34" ht="12.75">
      <c r="B310" s="23"/>
      <c r="C310" s="191" t="s">
        <v>170</v>
      </c>
      <c r="D310" s="45"/>
      <c r="E310" s="45"/>
      <c r="F310" s="45"/>
      <c r="G310" s="45"/>
      <c r="H310" s="45"/>
      <c r="I310" s="45"/>
      <c r="J310" s="45"/>
      <c r="K310" s="45"/>
      <c r="M310" s="228" t="s">
        <v>285</v>
      </c>
      <c r="N310" s="56"/>
      <c r="O310" s="56"/>
      <c r="AF310">
        <v>168</v>
      </c>
      <c r="AG310" s="55" t="s">
        <v>539</v>
      </c>
      <c r="AH310" s="126" t="e">
        <f>#REF!</f>
        <v>#REF!</v>
      </c>
    </row>
    <row r="311" spans="2:34" ht="12.75">
      <c r="B311" s="23"/>
      <c r="C311" s="191" t="s">
        <v>171</v>
      </c>
      <c r="D311" s="45"/>
      <c r="E311" s="45"/>
      <c r="F311" s="45"/>
      <c r="G311" s="45"/>
      <c r="H311" s="45"/>
      <c r="I311" s="45"/>
      <c r="J311" s="45"/>
      <c r="K311" s="45"/>
      <c r="M311" s="228" t="s">
        <v>286</v>
      </c>
      <c r="N311" s="56"/>
      <c r="O311" s="56"/>
      <c r="AG311" s="55"/>
      <c r="AH311" s="126"/>
    </row>
    <row r="312" spans="2:34" ht="12.75">
      <c r="B312" s="23"/>
      <c r="C312" s="191" t="s">
        <v>172</v>
      </c>
      <c r="D312" s="45"/>
      <c r="E312" s="45"/>
      <c r="F312" s="45"/>
      <c r="G312" s="45"/>
      <c r="H312" s="45"/>
      <c r="I312" s="45"/>
      <c r="J312" s="45"/>
      <c r="K312" s="45"/>
      <c r="M312" s="228" t="s">
        <v>287</v>
      </c>
      <c r="N312" s="56"/>
      <c r="O312" s="56"/>
      <c r="AG312" s="55"/>
      <c r="AH312" s="126"/>
    </row>
    <row r="313" spans="2:34" ht="12.75">
      <c r="B313" s="23"/>
      <c r="C313" s="190" t="s">
        <v>173</v>
      </c>
      <c r="D313" s="45"/>
      <c r="E313" s="45"/>
      <c r="F313" s="45"/>
      <c r="G313" s="45"/>
      <c r="H313" s="45"/>
      <c r="I313" s="45"/>
      <c r="J313" s="45"/>
      <c r="K313" s="45"/>
      <c r="M313" s="228" t="s">
        <v>288</v>
      </c>
      <c r="N313" s="56"/>
      <c r="O313" s="56"/>
      <c r="AG313" s="55"/>
      <c r="AH313" s="126"/>
    </row>
    <row r="314" spans="2:34" ht="12.75">
      <c r="B314" s="23"/>
      <c r="C314" s="191" t="s">
        <v>174</v>
      </c>
      <c r="D314" s="45"/>
      <c r="E314" s="45"/>
      <c r="F314" s="45"/>
      <c r="G314" s="45"/>
      <c r="H314" s="45"/>
      <c r="I314" s="45"/>
      <c r="J314" s="45"/>
      <c r="K314" s="45"/>
      <c r="M314" s="228" t="s">
        <v>289</v>
      </c>
      <c r="N314" s="56"/>
      <c r="O314" s="56"/>
      <c r="AG314" s="55"/>
      <c r="AH314" s="126"/>
    </row>
    <row r="315" spans="2:34" ht="13.5">
      <c r="B315" s="23"/>
      <c r="C315" s="108" t="s">
        <v>926</v>
      </c>
      <c r="D315" s="45"/>
      <c r="E315" s="45"/>
      <c r="F315" s="45"/>
      <c r="G315" s="45"/>
      <c r="H315" s="45"/>
      <c r="I315" s="45"/>
      <c r="J315" s="45"/>
      <c r="K315" s="45"/>
      <c r="N315" s="66">
        <f>SUM(N295:N314)</f>
        <v>0</v>
      </c>
      <c r="O315" s="66">
        <f>SUM(O295:O314)</f>
        <v>0</v>
      </c>
      <c r="AF315">
        <v>169</v>
      </c>
      <c r="AG315" s="55" t="s">
        <v>540</v>
      </c>
      <c r="AH315" s="127" t="e">
        <f>#REF!</f>
        <v>#REF!</v>
      </c>
    </row>
    <row r="316" spans="1:34" ht="14.25">
      <c r="A316" s="21"/>
      <c r="B316" s="23"/>
      <c r="C316" s="187"/>
      <c r="D316" s="45"/>
      <c r="E316" s="45"/>
      <c r="F316" s="45"/>
      <c r="G316" s="45"/>
      <c r="H316" s="45"/>
      <c r="I316" s="45"/>
      <c r="J316" s="45"/>
      <c r="K316" s="45"/>
      <c r="N316" s="189"/>
      <c r="O316" s="189"/>
      <c r="AG316" s="55"/>
      <c r="AH316" s="126"/>
    </row>
    <row r="317" spans="1:34" ht="12.75">
      <c r="A317" s="23" t="s">
        <v>290</v>
      </c>
      <c r="B317" s="311" t="s">
        <v>178</v>
      </c>
      <c r="C317" s="248"/>
      <c r="D317" s="248"/>
      <c r="E317" s="248"/>
      <c r="F317" s="248"/>
      <c r="G317" s="248"/>
      <c r="H317" s="248"/>
      <c r="I317" s="248"/>
      <c r="J317" s="248"/>
      <c r="K317" s="60"/>
      <c r="M317" s="225"/>
      <c r="N317" s="309" t="s">
        <v>463</v>
      </c>
      <c r="O317" s="309" t="s">
        <v>464</v>
      </c>
      <c r="AG317" s="55"/>
      <c r="AH317" s="126"/>
    </row>
    <row r="318" spans="1:34" ht="14.25">
      <c r="A318" s="21"/>
      <c r="B318" s="248"/>
      <c r="C318" s="248"/>
      <c r="D318" s="248"/>
      <c r="E318" s="248"/>
      <c r="F318" s="248"/>
      <c r="G318" s="248"/>
      <c r="H318" s="248"/>
      <c r="I318" s="248"/>
      <c r="J318" s="248"/>
      <c r="K318" s="60"/>
      <c r="N318" s="310"/>
      <c r="O318" s="310"/>
      <c r="AG318" s="55"/>
      <c r="AH318" s="126"/>
    </row>
    <row r="319" spans="1:34" ht="14.25">
      <c r="A319" s="21"/>
      <c r="B319" s="23"/>
      <c r="C319" s="191" t="s">
        <v>180</v>
      </c>
      <c r="D319" s="45"/>
      <c r="E319" s="45"/>
      <c r="F319" s="45"/>
      <c r="G319" s="45"/>
      <c r="H319" s="45"/>
      <c r="I319" s="45"/>
      <c r="J319" s="45"/>
      <c r="K319" s="45"/>
      <c r="M319" s="228" t="s">
        <v>291</v>
      </c>
      <c r="N319" s="56"/>
      <c r="O319" s="56"/>
      <c r="AG319" s="55"/>
      <c r="AH319" s="126"/>
    </row>
    <row r="320" spans="1:34" ht="14.25">
      <c r="A320" s="21"/>
      <c r="B320" s="23"/>
      <c r="C320" s="191" t="s">
        <v>181</v>
      </c>
      <c r="D320" s="45"/>
      <c r="E320" s="45"/>
      <c r="F320" s="45"/>
      <c r="G320" s="45"/>
      <c r="H320" s="45"/>
      <c r="I320" s="45"/>
      <c r="J320" s="45"/>
      <c r="K320" s="45"/>
      <c r="M320" s="228" t="s">
        <v>292</v>
      </c>
      <c r="N320" s="56"/>
      <c r="O320" s="56"/>
      <c r="AG320" s="55"/>
      <c r="AH320" s="126"/>
    </row>
    <row r="321" spans="1:34" ht="14.25">
      <c r="A321" s="21"/>
      <c r="B321" s="23"/>
      <c r="C321" s="191" t="s">
        <v>182</v>
      </c>
      <c r="D321" s="45"/>
      <c r="E321" s="45"/>
      <c r="F321" s="45"/>
      <c r="G321" s="45"/>
      <c r="H321" s="45"/>
      <c r="I321" s="45"/>
      <c r="J321" s="45"/>
      <c r="K321" s="45"/>
      <c r="M321" s="228" t="s">
        <v>293</v>
      </c>
      <c r="N321" s="56"/>
      <c r="O321" s="56"/>
      <c r="AG321" s="55"/>
      <c r="AH321" s="126"/>
    </row>
    <row r="322" spans="1:34" ht="14.25">
      <c r="A322" s="21"/>
      <c r="B322" s="23"/>
      <c r="C322" s="191" t="s">
        <v>183</v>
      </c>
      <c r="D322" s="45"/>
      <c r="E322" s="45"/>
      <c r="F322" s="45"/>
      <c r="G322" s="45"/>
      <c r="H322" s="45"/>
      <c r="I322" s="45"/>
      <c r="J322" s="45"/>
      <c r="K322" s="45"/>
      <c r="M322" s="228" t="s">
        <v>294</v>
      </c>
      <c r="N322" s="56"/>
      <c r="O322" s="56"/>
      <c r="AG322" s="55"/>
      <c r="AH322" s="126"/>
    </row>
    <row r="323" spans="1:34" ht="14.25">
      <c r="A323" s="21"/>
      <c r="B323" s="23"/>
      <c r="C323" s="191" t="s">
        <v>184</v>
      </c>
      <c r="D323" s="45"/>
      <c r="E323" s="45"/>
      <c r="F323" s="45"/>
      <c r="G323" s="45"/>
      <c r="H323" s="45"/>
      <c r="I323" s="45"/>
      <c r="J323" s="45"/>
      <c r="K323" s="45"/>
      <c r="M323" s="228" t="s">
        <v>295</v>
      </c>
      <c r="N323" s="56"/>
      <c r="O323" s="56"/>
      <c r="AG323" s="55"/>
      <c r="AH323" s="126"/>
    </row>
    <row r="324" spans="1:34" ht="14.25">
      <c r="A324" s="21"/>
      <c r="B324" s="23"/>
      <c r="C324" s="191" t="s">
        <v>185</v>
      </c>
      <c r="D324" s="45"/>
      <c r="E324" s="45"/>
      <c r="F324" s="45"/>
      <c r="G324" s="45"/>
      <c r="H324" s="45"/>
      <c r="I324" s="45"/>
      <c r="J324" s="45"/>
      <c r="K324" s="45"/>
      <c r="M324" s="228" t="s">
        <v>296</v>
      </c>
      <c r="N324" s="56"/>
      <c r="O324" s="56"/>
      <c r="AG324" s="55"/>
      <c r="AH324" s="126"/>
    </row>
    <row r="325" spans="1:34" ht="14.25">
      <c r="A325" s="21"/>
      <c r="B325" s="23"/>
      <c r="C325" s="191" t="s">
        <v>186</v>
      </c>
      <c r="D325" s="45"/>
      <c r="E325" s="45"/>
      <c r="F325" s="45"/>
      <c r="G325" s="45"/>
      <c r="H325" s="45"/>
      <c r="I325" s="45"/>
      <c r="J325" s="45"/>
      <c r="K325" s="45"/>
      <c r="M325" s="228" t="s">
        <v>297</v>
      </c>
      <c r="N325" s="56"/>
      <c r="O325" s="56"/>
      <c r="AG325" s="55"/>
      <c r="AH325" s="126"/>
    </row>
    <row r="326" spans="1:34" ht="14.25">
      <c r="A326" s="21"/>
      <c r="B326" s="23"/>
      <c r="C326" s="191" t="s">
        <v>187</v>
      </c>
      <c r="D326" s="45"/>
      <c r="E326" s="45"/>
      <c r="F326" s="45"/>
      <c r="G326" s="45"/>
      <c r="H326" s="45"/>
      <c r="I326" s="45"/>
      <c r="J326" s="45"/>
      <c r="K326" s="45"/>
      <c r="M326" s="228" t="s">
        <v>298</v>
      </c>
      <c r="N326" s="56"/>
      <c r="O326" s="56"/>
      <c r="AG326" s="55"/>
      <c r="AH326" s="126"/>
    </row>
    <row r="327" spans="1:34" ht="14.25">
      <c r="A327" s="21"/>
      <c r="B327" s="23"/>
      <c r="C327" s="191" t="s">
        <v>188</v>
      </c>
      <c r="D327" s="45"/>
      <c r="E327" s="45"/>
      <c r="F327" s="45"/>
      <c r="G327" s="45"/>
      <c r="H327" s="45"/>
      <c r="I327" s="45"/>
      <c r="J327" s="45"/>
      <c r="K327" s="45"/>
      <c r="M327" s="228" t="s">
        <v>299</v>
      </c>
      <c r="N327" s="56"/>
      <c r="O327" s="56"/>
      <c r="AG327" s="55"/>
      <c r="AH327" s="126"/>
    </row>
    <row r="328" spans="1:34" ht="14.25">
      <c r="A328" s="21"/>
      <c r="B328" s="23"/>
      <c r="C328" s="191" t="s">
        <v>189</v>
      </c>
      <c r="D328" s="45"/>
      <c r="E328" s="45"/>
      <c r="F328" s="45"/>
      <c r="G328" s="45"/>
      <c r="H328" s="45"/>
      <c r="I328" s="45"/>
      <c r="J328" s="45"/>
      <c r="K328" s="45"/>
      <c r="M328" s="228" t="s">
        <v>300</v>
      </c>
      <c r="N328" s="56"/>
      <c r="O328" s="56"/>
      <c r="AG328" s="55"/>
      <c r="AH328" s="126"/>
    </row>
    <row r="329" spans="1:34" ht="14.25">
      <c r="A329" s="21"/>
      <c r="B329" s="23"/>
      <c r="C329" s="191" t="s">
        <v>190</v>
      </c>
      <c r="D329" s="45"/>
      <c r="E329" s="45"/>
      <c r="F329" s="45"/>
      <c r="G329" s="45"/>
      <c r="H329" s="45"/>
      <c r="I329" s="45"/>
      <c r="J329" s="45"/>
      <c r="K329" s="45"/>
      <c r="M329" s="228" t="s">
        <v>301</v>
      </c>
      <c r="N329" s="56"/>
      <c r="O329" s="56"/>
      <c r="AG329" s="55"/>
      <c r="AH329" s="126"/>
    </row>
    <row r="330" spans="1:34" ht="14.25">
      <c r="A330" s="21"/>
      <c r="B330" s="23"/>
      <c r="C330" s="191" t="s">
        <v>191</v>
      </c>
      <c r="D330" s="45"/>
      <c r="E330" s="45"/>
      <c r="F330" s="45"/>
      <c r="G330" s="45"/>
      <c r="H330" s="45"/>
      <c r="I330" s="45"/>
      <c r="J330" s="45"/>
      <c r="K330" s="45"/>
      <c r="M330" s="228" t="s">
        <v>302</v>
      </c>
      <c r="N330" s="56"/>
      <c r="O330" s="56"/>
      <c r="AG330" s="55"/>
      <c r="AH330" s="126"/>
    </row>
    <row r="331" spans="1:34" ht="14.25">
      <c r="A331" s="21"/>
      <c r="B331" s="23"/>
      <c r="C331" s="191" t="s">
        <v>192</v>
      </c>
      <c r="D331" s="45"/>
      <c r="E331" s="45"/>
      <c r="F331" s="45"/>
      <c r="G331" s="45"/>
      <c r="H331" s="45"/>
      <c r="I331" s="45"/>
      <c r="J331" s="45"/>
      <c r="K331" s="45"/>
      <c r="M331" s="228" t="s">
        <v>303</v>
      </c>
      <c r="N331" s="56"/>
      <c r="O331" s="56"/>
      <c r="AG331" s="55"/>
      <c r="AH331" s="126"/>
    </row>
    <row r="332" spans="2:34" ht="13.5">
      <c r="B332" s="23"/>
      <c r="C332" s="108" t="s">
        <v>926</v>
      </c>
      <c r="D332" s="45"/>
      <c r="E332" s="45"/>
      <c r="F332" s="45"/>
      <c r="G332" s="45"/>
      <c r="H332" s="45"/>
      <c r="I332" s="45"/>
      <c r="J332" s="45"/>
      <c r="K332" s="45"/>
      <c r="N332" s="66">
        <f>SUM(N319:N331)</f>
        <v>0</v>
      </c>
      <c r="O332" s="66">
        <f>SUM(O319:O331)</f>
        <v>0</v>
      </c>
      <c r="AG332" s="55"/>
      <c r="AH332" s="126"/>
    </row>
    <row r="333" spans="1:34" ht="14.25">
      <c r="A333" s="21"/>
      <c r="B333" s="23"/>
      <c r="C333" s="187"/>
      <c r="D333" s="45"/>
      <c r="E333" s="45"/>
      <c r="F333" s="45"/>
      <c r="G333" s="45"/>
      <c r="H333" s="45"/>
      <c r="I333" s="45"/>
      <c r="J333" s="45"/>
      <c r="K333" s="45"/>
      <c r="N333" s="189"/>
      <c r="O333" s="189"/>
      <c r="AG333" s="55"/>
      <c r="AH333" s="126"/>
    </row>
    <row r="334" spans="1:34" ht="12.75">
      <c r="A334" s="23" t="s">
        <v>304</v>
      </c>
      <c r="B334" s="311" t="s">
        <v>196</v>
      </c>
      <c r="C334" s="248"/>
      <c r="D334" s="248"/>
      <c r="E334" s="248"/>
      <c r="F334" s="248"/>
      <c r="G334" s="248"/>
      <c r="H334" s="248"/>
      <c r="I334" s="248"/>
      <c r="J334" s="248"/>
      <c r="K334" s="45"/>
      <c r="M334" s="225"/>
      <c r="N334" s="309" t="s">
        <v>463</v>
      </c>
      <c r="O334" s="309" t="s">
        <v>464</v>
      </c>
      <c r="AG334" s="55"/>
      <c r="AH334" s="126"/>
    </row>
    <row r="335" spans="1:34" ht="14.25">
      <c r="A335" s="21"/>
      <c r="B335" s="248"/>
      <c r="C335" s="248"/>
      <c r="D335" s="248"/>
      <c r="E335" s="248"/>
      <c r="F335" s="248"/>
      <c r="G335" s="248"/>
      <c r="H335" s="248"/>
      <c r="I335" s="248"/>
      <c r="J335" s="248"/>
      <c r="K335" s="45"/>
      <c r="N335" s="310"/>
      <c r="O335" s="310"/>
      <c r="AG335" s="55"/>
      <c r="AH335" s="126"/>
    </row>
    <row r="336" spans="1:34" ht="14.25">
      <c r="A336" s="21"/>
      <c r="B336" s="45"/>
      <c r="C336" s="190" t="s">
        <v>114</v>
      </c>
      <c r="D336" s="45"/>
      <c r="E336" s="45"/>
      <c r="F336" s="45"/>
      <c r="G336" s="45"/>
      <c r="H336" s="45"/>
      <c r="I336" s="45"/>
      <c r="J336" s="45"/>
      <c r="K336" s="45"/>
      <c r="M336" s="228" t="s">
        <v>1596</v>
      </c>
      <c r="N336" s="56"/>
      <c r="O336" s="56"/>
      <c r="AG336" s="55"/>
      <c r="AH336" s="126"/>
    </row>
    <row r="337" spans="1:34" ht="14.25">
      <c r="A337" s="21"/>
      <c r="B337" s="45"/>
      <c r="C337" s="190" t="s">
        <v>115</v>
      </c>
      <c r="D337" s="45"/>
      <c r="E337" s="45"/>
      <c r="F337" s="45"/>
      <c r="G337" s="45"/>
      <c r="H337" s="45"/>
      <c r="I337" s="45"/>
      <c r="J337" s="45"/>
      <c r="K337" s="45"/>
      <c r="M337" s="228" t="s">
        <v>1597</v>
      </c>
      <c r="N337" s="56"/>
      <c r="O337" s="56"/>
      <c r="AG337" s="55"/>
      <c r="AH337" s="126"/>
    </row>
    <row r="338" spans="1:34" ht="14.25">
      <c r="A338" s="21"/>
      <c r="B338" s="45"/>
      <c r="C338" s="190" t="s">
        <v>116</v>
      </c>
      <c r="D338" s="45"/>
      <c r="E338" s="45"/>
      <c r="F338" s="45"/>
      <c r="G338" s="45"/>
      <c r="H338" s="45"/>
      <c r="I338" s="45"/>
      <c r="J338" s="45"/>
      <c r="K338" s="45"/>
      <c r="M338" s="228" t="s">
        <v>1598</v>
      </c>
      <c r="N338" s="56"/>
      <c r="O338" s="56"/>
      <c r="AG338" s="55"/>
      <c r="AH338" s="126"/>
    </row>
    <row r="339" spans="1:34" ht="14.25">
      <c r="A339" s="21"/>
      <c r="B339" s="45"/>
      <c r="C339" s="190" t="s">
        <v>117</v>
      </c>
      <c r="D339" s="45"/>
      <c r="E339" s="45"/>
      <c r="F339" s="45"/>
      <c r="G339" s="45"/>
      <c r="H339" s="45"/>
      <c r="I339" s="45"/>
      <c r="J339" s="45"/>
      <c r="K339" s="45"/>
      <c r="M339" s="228" t="s">
        <v>1599</v>
      </c>
      <c r="N339" s="56"/>
      <c r="O339" s="56"/>
      <c r="AG339" s="55"/>
      <c r="AH339" s="126"/>
    </row>
    <row r="340" spans="1:34" ht="14.25">
      <c r="A340" s="21"/>
      <c r="B340" s="45"/>
      <c r="C340" s="190" t="s">
        <v>118</v>
      </c>
      <c r="D340" s="45"/>
      <c r="E340" s="45"/>
      <c r="F340" s="45"/>
      <c r="G340" s="45"/>
      <c r="H340" s="45"/>
      <c r="I340" s="45"/>
      <c r="J340" s="45"/>
      <c r="K340" s="45"/>
      <c r="M340" s="228" t="s">
        <v>1600</v>
      </c>
      <c r="N340" s="56"/>
      <c r="O340" s="56"/>
      <c r="AG340" s="55"/>
      <c r="AH340" s="126"/>
    </row>
    <row r="341" spans="1:34" ht="14.25">
      <c r="A341" s="21"/>
      <c r="B341" s="45"/>
      <c r="C341" s="190" t="s">
        <v>119</v>
      </c>
      <c r="D341" s="45"/>
      <c r="E341" s="45"/>
      <c r="F341" s="45"/>
      <c r="G341" s="45"/>
      <c r="H341" s="45"/>
      <c r="I341" s="45"/>
      <c r="J341" s="45"/>
      <c r="K341" s="45"/>
      <c r="M341" s="228" t="s">
        <v>1601</v>
      </c>
      <c r="N341" s="56"/>
      <c r="O341" s="56"/>
      <c r="AG341" s="55"/>
      <c r="AH341" s="126"/>
    </row>
    <row r="342" spans="1:34" ht="14.25">
      <c r="A342" s="21"/>
      <c r="B342" s="45"/>
      <c r="C342" s="190" t="s">
        <v>120</v>
      </c>
      <c r="D342" s="45"/>
      <c r="E342" s="45"/>
      <c r="F342" s="45"/>
      <c r="G342" s="45"/>
      <c r="H342" s="45"/>
      <c r="I342" s="45"/>
      <c r="J342" s="45"/>
      <c r="K342" s="45"/>
      <c r="M342" s="228" t="s">
        <v>1602</v>
      </c>
      <c r="N342" s="56"/>
      <c r="O342" s="56"/>
      <c r="AG342" s="55"/>
      <c r="AH342" s="126"/>
    </row>
    <row r="343" spans="1:34" ht="14.25">
      <c r="A343" s="21"/>
      <c r="B343" s="45"/>
      <c r="C343" s="190" t="s">
        <v>121</v>
      </c>
      <c r="D343" s="45"/>
      <c r="E343" s="45"/>
      <c r="F343" s="45"/>
      <c r="G343" s="45"/>
      <c r="H343" s="45"/>
      <c r="I343" s="45"/>
      <c r="J343" s="45"/>
      <c r="K343" s="45"/>
      <c r="M343" s="228" t="s">
        <v>1603</v>
      </c>
      <c r="N343" s="56"/>
      <c r="O343" s="56"/>
      <c r="AG343" s="55"/>
      <c r="AH343" s="126"/>
    </row>
    <row r="344" spans="1:34" ht="14.25">
      <c r="A344" s="21"/>
      <c r="B344" s="45"/>
      <c r="C344" s="190" t="s">
        <v>122</v>
      </c>
      <c r="D344" s="45"/>
      <c r="E344" s="45"/>
      <c r="F344" s="45"/>
      <c r="G344" s="45"/>
      <c r="H344" s="45"/>
      <c r="I344" s="45"/>
      <c r="J344" s="45"/>
      <c r="K344" s="45"/>
      <c r="M344" s="228" t="s">
        <v>1604</v>
      </c>
      <c r="N344" s="56"/>
      <c r="O344" s="56"/>
      <c r="AG344" s="55"/>
      <c r="AH344" s="126"/>
    </row>
    <row r="345" spans="1:34" ht="14.25">
      <c r="A345" s="21"/>
      <c r="B345" s="45"/>
      <c r="C345" s="190" t="s">
        <v>123</v>
      </c>
      <c r="D345" s="45"/>
      <c r="E345" s="45"/>
      <c r="F345" s="45"/>
      <c r="G345" s="45"/>
      <c r="H345" s="45"/>
      <c r="I345" s="45"/>
      <c r="J345" s="45"/>
      <c r="K345" s="45"/>
      <c r="M345" s="228" t="s">
        <v>1605</v>
      </c>
      <c r="N345" s="56"/>
      <c r="O345" s="56"/>
      <c r="AG345" s="55"/>
      <c r="AH345" s="126"/>
    </row>
    <row r="346" spans="1:34" ht="14.25">
      <c r="A346" s="21"/>
      <c r="B346" s="45"/>
      <c r="C346" s="190" t="s">
        <v>124</v>
      </c>
      <c r="D346" s="45"/>
      <c r="E346" s="45"/>
      <c r="F346" s="45"/>
      <c r="G346" s="45"/>
      <c r="H346" s="45"/>
      <c r="I346" s="45"/>
      <c r="J346" s="45"/>
      <c r="K346" s="45"/>
      <c r="M346" s="228" t="s">
        <v>1606</v>
      </c>
      <c r="N346" s="56"/>
      <c r="O346" s="56"/>
      <c r="AG346" s="55"/>
      <c r="AH346" s="126"/>
    </row>
    <row r="347" spans="1:34" ht="14.25">
      <c r="A347" s="21"/>
      <c r="B347" s="45"/>
      <c r="C347" s="190" t="s">
        <v>125</v>
      </c>
      <c r="D347" s="45"/>
      <c r="E347" s="45"/>
      <c r="F347" s="45"/>
      <c r="G347" s="45"/>
      <c r="H347" s="45"/>
      <c r="I347" s="45"/>
      <c r="J347" s="45"/>
      <c r="K347" s="45"/>
      <c r="M347" s="228" t="s">
        <v>1607</v>
      </c>
      <c r="N347" s="56"/>
      <c r="O347" s="56"/>
      <c r="AG347" s="55"/>
      <c r="AH347" s="126"/>
    </row>
    <row r="348" spans="1:34" ht="14.25">
      <c r="A348" s="21"/>
      <c r="B348" s="45"/>
      <c r="C348" s="191" t="s">
        <v>126</v>
      </c>
      <c r="D348" s="45"/>
      <c r="E348" s="45"/>
      <c r="F348" s="45"/>
      <c r="G348" s="45"/>
      <c r="H348" s="45"/>
      <c r="I348" s="45"/>
      <c r="J348" s="45"/>
      <c r="K348" s="45"/>
      <c r="M348" s="228" t="s">
        <v>1608</v>
      </c>
      <c r="N348" s="56"/>
      <c r="O348" s="56"/>
      <c r="AG348" s="55"/>
      <c r="AH348" s="126"/>
    </row>
    <row r="349" spans="1:34" ht="14.25">
      <c r="A349" s="21"/>
      <c r="B349" s="45"/>
      <c r="C349" s="190" t="s">
        <v>127</v>
      </c>
      <c r="D349" s="45"/>
      <c r="E349" s="45"/>
      <c r="F349" s="45"/>
      <c r="G349" s="45"/>
      <c r="H349" s="45"/>
      <c r="I349" s="45"/>
      <c r="J349" s="45"/>
      <c r="K349" s="45"/>
      <c r="M349" s="228" t="s">
        <v>1609</v>
      </c>
      <c r="N349" s="56"/>
      <c r="O349" s="56"/>
      <c r="AG349" s="55"/>
      <c r="AH349" s="126"/>
    </row>
    <row r="350" spans="1:34" ht="14.25">
      <c r="A350" s="21"/>
      <c r="B350" s="45"/>
      <c r="C350" s="190" t="s">
        <v>128</v>
      </c>
      <c r="D350" s="45"/>
      <c r="E350" s="45"/>
      <c r="F350" s="45"/>
      <c r="G350" s="45"/>
      <c r="H350" s="45"/>
      <c r="I350" s="45"/>
      <c r="J350" s="45"/>
      <c r="K350" s="45"/>
      <c r="M350" s="228" t="s">
        <v>1610</v>
      </c>
      <c r="N350" s="56"/>
      <c r="O350" s="56"/>
      <c r="AG350" s="55"/>
      <c r="AH350" s="126"/>
    </row>
    <row r="351" spans="2:34" ht="12.75">
      <c r="B351" s="45"/>
      <c r="C351" s="190" t="s">
        <v>129</v>
      </c>
      <c r="D351" s="45"/>
      <c r="E351" s="45"/>
      <c r="F351" s="45"/>
      <c r="G351" s="45"/>
      <c r="H351" s="45"/>
      <c r="I351" s="45"/>
      <c r="J351" s="45"/>
      <c r="K351" s="45"/>
      <c r="M351" s="228" t="s">
        <v>1611</v>
      </c>
      <c r="N351" s="56"/>
      <c r="O351" s="56"/>
      <c r="AF351">
        <v>168</v>
      </c>
      <c r="AG351" s="55" t="s">
        <v>539</v>
      </c>
      <c r="AH351" s="126" t="e">
        <f>#REF!</f>
        <v>#REF!</v>
      </c>
    </row>
    <row r="352" spans="2:34" ht="12.75">
      <c r="B352" s="45"/>
      <c r="C352" s="190" t="s">
        <v>130</v>
      </c>
      <c r="D352" s="45"/>
      <c r="E352" s="45"/>
      <c r="F352" s="45"/>
      <c r="G352" s="45"/>
      <c r="H352" s="45"/>
      <c r="I352" s="45"/>
      <c r="J352" s="45"/>
      <c r="K352" s="45"/>
      <c r="M352" s="228" t="s">
        <v>1612</v>
      </c>
      <c r="N352" s="56"/>
      <c r="O352" s="56"/>
      <c r="AG352" s="55"/>
      <c r="AH352" s="126"/>
    </row>
    <row r="353" spans="2:34" ht="12.75">
      <c r="B353" s="45"/>
      <c r="C353" s="191" t="s">
        <v>131</v>
      </c>
      <c r="D353" s="45"/>
      <c r="E353" s="45"/>
      <c r="F353" s="45"/>
      <c r="G353" s="45"/>
      <c r="H353" s="45"/>
      <c r="I353" s="45"/>
      <c r="J353" s="45"/>
      <c r="K353" s="45"/>
      <c r="M353" s="228" t="s">
        <v>1613</v>
      </c>
      <c r="N353" s="56"/>
      <c r="O353" s="56"/>
      <c r="AG353" s="55"/>
      <c r="AH353" s="126"/>
    </row>
    <row r="354" spans="2:34" ht="12.75">
      <c r="B354" s="45"/>
      <c r="C354" s="190" t="s">
        <v>132</v>
      </c>
      <c r="D354" s="45"/>
      <c r="E354" s="45"/>
      <c r="F354" s="45"/>
      <c r="G354" s="45"/>
      <c r="H354" s="45"/>
      <c r="I354" s="45"/>
      <c r="J354" s="45"/>
      <c r="K354" s="45"/>
      <c r="M354" s="228" t="s">
        <v>1614</v>
      </c>
      <c r="N354" s="56"/>
      <c r="O354" s="56"/>
      <c r="AG354" s="55"/>
      <c r="AH354" s="126"/>
    </row>
    <row r="355" spans="2:34" ht="13.5">
      <c r="B355" s="45"/>
      <c r="C355" s="108" t="s">
        <v>926</v>
      </c>
      <c r="D355" s="45"/>
      <c r="E355" s="45"/>
      <c r="F355" s="45"/>
      <c r="G355" s="45"/>
      <c r="H355" s="45"/>
      <c r="I355" s="45"/>
      <c r="J355" s="45"/>
      <c r="K355" s="45"/>
      <c r="N355" s="66">
        <f>SUM(N336:N354)</f>
        <v>0</v>
      </c>
      <c r="O355" s="66">
        <f>SUM(O336:O354)</f>
        <v>0</v>
      </c>
      <c r="AF355">
        <v>169</v>
      </c>
      <c r="AG355" s="55" t="s">
        <v>540</v>
      </c>
      <c r="AH355" s="127" t="e">
        <f>#REF!</f>
        <v>#REF!</v>
      </c>
    </row>
    <row r="356" spans="1:34" ht="14.25">
      <c r="A356" s="21"/>
      <c r="B356" s="23"/>
      <c r="C356" s="187"/>
      <c r="D356" s="45"/>
      <c r="E356" s="45"/>
      <c r="F356" s="45"/>
      <c r="G356" s="45"/>
      <c r="H356" s="45"/>
      <c r="I356" s="45"/>
      <c r="J356" s="45"/>
      <c r="K356" s="45"/>
      <c r="N356" s="189"/>
      <c r="O356" s="189"/>
      <c r="AG356" s="55"/>
      <c r="AH356" s="126"/>
    </row>
    <row r="357" spans="1:34" ht="12.75">
      <c r="A357" s="23" t="s">
        <v>305</v>
      </c>
      <c r="B357" s="311" t="s">
        <v>195</v>
      </c>
      <c r="C357" s="248"/>
      <c r="D357" s="248"/>
      <c r="E357" s="248"/>
      <c r="F357" s="248"/>
      <c r="G357" s="248"/>
      <c r="H357" s="248"/>
      <c r="I357" s="248"/>
      <c r="J357" s="248"/>
      <c r="K357" s="45"/>
      <c r="M357" s="225"/>
      <c r="N357" s="309" t="s">
        <v>463</v>
      </c>
      <c r="O357" s="309" t="s">
        <v>464</v>
      </c>
      <c r="AG357" s="55"/>
      <c r="AH357" s="126"/>
    </row>
    <row r="358" spans="1:34" ht="14.25">
      <c r="A358" s="21"/>
      <c r="B358" s="248"/>
      <c r="C358" s="248"/>
      <c r="D358" s="248"/>
      <c r="E358" s="248"/>
      <c r="F358" s="248"/>
      <c r="G358" s="248"/>
      <c r="H358" s="248"/>
      <c r="I358" s="248"/>
      <c r="J358" s="248"/>
      <c r="K358" s="45"/>
      <c r="N358" s="310"/>
      <c r="O358" s="310"/>
      <c r="AG358" s="55"/>
      <c r="AH358" s="126"/>
    </row>
    <row r="359" spans="1:34" ht="14.25">
      <c r="A359" s="21"/>
      <c r="B359" s="45"/>
      <c r="C359" s="191" t="s">
        <v>155</v>
      </c>
      <c r="D359" s="45"/>
      <c r="E359" s="45"/>
      <c r="F359" s="45"/>
      <c r="G359" s="45"/>
      <c r="H359" s="45"/>
      <c r="I359" s="45"/>
      <c r="J359" s="45"/>
      <c r="K359" s="45"/>
      <c r="M359" s="228" t="s">
        <v>1615</v>
      </c>
      <c r="N359" s="56"/>
      <c r="O359" s="56"/>
      <c r="AG359" s="55"/>
      <c r="AH359" s="126"/>
    </row>
    <row r="360" spans="1:34" ht="14.25">
      <c r="A360" s="21"/>
      <c r="B360" s="45"/>
      <c r="C360" s="191" t="s">
        <v>197</v>
      </c>
      <c r="D360" s="45"/>
      <c r="E360" s="45"/>
      <c r="F360" s="45"/>
      <c r="G360" s="45"/>
      <c r="H360" s="45"/>
      <c r="I360" s="45"/>
      <c r="J360" s="45"/>
      <c r="K360" s="45"/>
      <c r="M360" s="228" t="s">
        <v>1616</v>
      </c>
      <c r="N360" s="56"/>
      <c r="O360" s="56"/>
      <c r="AG360" s="55"/>
      <c r="AH360" s="126"/>
    </row>
    <row r="361" spans="1:34" ht="14.25">
      <c r="A361" s="21"/>
      <c r="B361" s="45"/>
      <c r="C361" s="191" t="s">
        <v>157</v>
      </c>
      <c r="D361" s="45"/>
      <c r="E361" s="45"/>
      <c r="F361" s="45"/>
      <c r="G361" s="45"/>
      <c r="H361" s="45"/>
      <c r="I361" s="45"/>
      <c r="J361" s="45"/>
      <c r="K361" s="45"/>
      <c r="M361" s="228" t="s">
        <v>1617</v>
      </c>
      <c r="N361" s="56"/>
      <c r="O361" s="56"/>
      <c r="AG361" s="55"/>
      <c r="AH361" s="126"/>
    </row>
    <row r="362" spans="1:34" ht="14.25">
      <c r="A362" s="21"/>
      <c r="B362" s="45"/>
      <c r="C362" s="191" t="s">
        <v>158</v>
      </c>
      <c r="D362" s="45"/>
      <c r="E362" s="45"/>
      <c r="F362" s="45"/>
      <c r="G362" s="45"/>
      <c r="H362" s="45"/>
      <c r="I362" s="45"/>
      <c r="J362" s="45"/>
      <c r="K362" s="45"/>
      <c r="M362" s="228" t="s">
        <v>1618</v>
      </c>
      <c r="N362" s="56"/>
      <c r="O362" s="56"/>
      <c r="AG362" s="55"/>
      <c r="AH362" s="126"/>
    </row>
    <row r="363" spans="1:34" ht="14.25">
      <c r="A363" s="21"/>
      <c r="B363" s="45"/>
      <c r="C363" s="192" t="s">
        <v>159</v>
      </c>
      <c r="D363" s="45"/>
      <c r="E363" s="45"/>
      <c r="F363" s="45"/>
      <c r="G363" s="45"/>
      <c r="H363" s="45"/>
      <c r="I363" s="45"/>
      <c r="J363" s="45"/>
      <c r="K363" s="45"/>
      <c r="M363" s="228" t="s">
        <v>1619</v>
      </c>
      <c r="N363" s="56"/>
      <c r="O363" s="56"/>
      <c r="AG363" s="55"/>
      <c r="AH363" s="126"/>
    </row>
    <row r="364" spans="1:34" ht="14.25">
      <c r="A364" s="21"/>
      <c r="B364" s="45"/>
      <c r="C364" s="191" t="s">
        <v>160</v>
      </c>
      <c r="D364" s="45"/>
      <c r="E364" s="45"/>
      <c r="F364" s="45"/>
      <c r="G364" s="45"/>
      <c r="H364" s="45"/>
      <c r="I364" s="45"/>
      <c r="J364" s="45"/>
      <c r="K364" s="45"/>
      <c r="M364" s="228" t="s">
        <v>1620</v>
      </c>
      <c r="N364" s="56"/>
      <c r="O364" s="56"/>
      <c r="AG364" s="55"/>
      <c r="AH364" s="126"/>
    </row>
    <row r="365" spans="1:34" ht="14.25">
      <c r="A365" s="21"/>
      <c r="B365" s="45"/>
      <c r="C365" s="191" t="s">
        <v>161</v>
      </c>
      <c r="D365" s="45"/>
      <c r="E365" s="45"/>
      <c r="F365" s="45"/>
      <c r="G365" s="45"/>
      <c r="H365" s="45"/>
      <c r="I365" s="45"/>
      <c r="J365" s="45"/>
      <c r="K365" s="45"/>
      <c r="M365" s="228" t="s">
        <v>1621</v>
      </c>
      <c r="N365" s="56"/>
      <c r="O365" s="56"/>
      <c r="AG365" s="55"/>
      <c r="AH365" s="126"/>
    </row>
    <row r="366" spans="1:34" ht="14.25">
      <c r="A366" s="21"/>
      <c r="B366" s="45"/>
      <c r="C366" s="191" t="s">
        <v>162</v>
      </c>
      <c r="D366" s="45"/>
      <c r="E366" s="45"/>
      <c r="F366" s="45"/>
      <c r="G366" s="45"/>
      <c r="H366" s="45"/>
      <c r="I366" s="45"/>
      <c r="J366" s="45"/>
      <c r="K366" s="45"/>
      <c r="M366" s="228" t="s">
        <v>1622</v>
      </c>
      <c r="N366" s="56"/>
      <c r="O366" s="56"/>
      <c r="AG366" s="55"/>
      <c r="AH366" s="126"/>
    </row>
    <row r="367" spans="1:34" ht="14.25">
      <c r="A367" s="21"/>
      <c r="B367" s="45"/>
      <c r="C367" s="191" t="s">
        <v>163</v>
      </c>
      <c r="D367" s="45"/>
      <c r="E367" s="45"/>
      <c r="F367" s="45"/>
      <c r="G367" s="45"/>
      <c r="H367" s="45"/>
      <c r="I367" s="45"/>
      <c r="J367" s="45"/>
      <c r="K367" s="45"/>
      <c r="M367" s="228" t="s">
        <v>1623</v>
      </c>
      <c r="N367" s="56"/>
      <c r="O367" s="56"/>
      <c r="AG367" s="55"/>
      <c r="AH367" s="126"/>
    </row>
    <row r="368" spans="1:34" ht="14.25">
      <c r="A368" s="21"/>
      <c r="B368" s="45"/>
      <c r="C368" s="191" t="s">
        <v>164</v>
      </c>
      <c r="D368" s="45"/>
      <c r="E368" s="45"/>
      <c r="F368" s="45"/>
      <c r="G368" s="45"/>
      <c r="H368" s="45"/>
      <c r="I368" s="45"/>
      <c r="J368" s="45"/>
      <c r="K368" s="45"/>
      <c r="M368" s="228" t="s">
        <v>1624</v>
      </c>
      <c r="N368" s="56"/>
      <c r="O368" s="56"/>
      <c r="AG368" s="55"/>
      <c r="AH368" s="126"/>
    </row>
    <row r="369" spans="1:34" ht="14.25">
      <c r="A369" s="21"/>
      <c r="B369" s="45"/>
      <c r="C369" s="191" t="s">
        <v>165</v>
      </c>
      <c r="D369" s="45"/>
      <c r="E369" s="45"/>
      <c r="F369" s="45"/>
      <c r="G369" s="45"/>
      <c r="H369" s="45"/>
      <c r="I369" s="45"/>
      <c r="J369" s="45"/>
      <c r="K369" s="45"/>
      <c r="M369" s="228" t="s">
        <v>1625</v>
      </c>
      <c r="N369" s="56"/>
      <c r="O369" s="56"/>
      <c r="AG369" s="55"/>
      <c r="AH369" s="126"/>
    </row>
    <row r="370" spans="1:34" ht="14.25">
      <c r="A370" s="21"/>
      <c r="B370" s="45"/>
      <c r="C370" s="191" t="s">
        <v>166</v>
      </c>
      <c r="D370" s="45"/>
      <c r="E370" s="45"/>
      <c r="F370" s="45"/>
      <c r="G370" s="45"/>
      <c r="H370" s="45"/>
      <c r="I370" s="45"/>
      <c r="J370" s="45"/>
      <c r="K370" s="45"/>
      <c r="M370" s="228" t="s">
        <v>1626</v>
      </c>
      <c r="N370" s="56"/>
      <c r="O370" s="56"/>
      <c r="AG370" s="55"/>
      <c r="AH370" s="126"/>
    </row>
    <row r="371" spans="1:34" ht="14.25">
      <c r="A371" s="21"/>
      <c r="B371" s="45"/>
      <c r="C371" s="191" t="s">
        <v>167</v>
      </c>
      <c r="D371" s="45"/>
      <c r="E371" s="45"/>
      <c r="F371" s="45"/>
      <c r="G371" s="45"/>
      <c r="H371" s="45"/>
      <c r="I371" s="45"/>
      <c r="J371" s="45"/>
      <c r="K371" s="45"/>
      <c r="M371" s="228" t="s">
        <v>1627</v>
      </c>
      <c r="N371" s="56"/>
      <c r="O371" s="56"/>
      <c r="AG371" s="55"/>
      <c r="AH371" s="126"/>
    </row>
    <row r="372" spans="1:34" ht="14.25">
      <c r="A372" s="21"/>
      <c r="B372" s="45"/>
      <c r="C372" s="191" t="s">
        <v>168</v>
      </c>
      <c r="D372" s="45"/>
      <c r="E372" s="45"/>
      <c r="F372" s="45"/>
      <c r="G372" s="45"/>
      <c r="H372" s="45"/>
      <c r="I372" s="45"/>
      <c r="J372" s="45"/>
      <c r="K372" s="45"/>
      <c r="M372" s="228" t="s">
        <v>1628</v>
      </c>
      <c r="N372" s="56"/>
      <c r="O372" s="56"/>
      <c r="AG372" s="55"/>
      <c r="AH372" s="126"/>
    </row>
    <row r="373" spans="1:34" ht="14.25">
      <c r="A373" s="21"/>
      <c r="B373" s="45"/>
      <c r="C373" s="191" t="s">
        <v>169</v>
      </c>
      <c r="D373" s="45"/>
      <c r="E373" s="45"/>
      <c r="F373" s="45"/>
      <c r="G373" s="45"/>
      <c r="H373" s="45"/>
      <c r="I373" s="45"/>
      <c r="J373" s="45"/>
      <c r="K373" s="45"/>
      <c r="M373" s="228" t="s">
        <v>1629</v>
      </c>
      <c r="N373" s="56"/>
      <c r="O373" s="56"/>
      <c r="AG373" s="55"/>
      <c r="AH373" s="126"/>
    </row>
    <row r="374" spans="2:34" ht="12.75">
      <c r="B374" s="45"/>
      <c r="C374" s="191" t="s">
        <v>170</v>
      </c>
      <c r="D374" s="45"/>
      <c r="E374" s="45"/>
      <c r="F374" s="45"/>
      <c r="G374" s="45"/>
      <c r="H374" s="45"/>
      <c r="I374" s="45"/>
      <c r="J374" s="45"/>
      <c r="K374" s="45"/>
      <c r="M374" s="228" t="s">
        <v>1630</v>
      </c>
      <c r="N374" s="56"/>
      <c r="O374" s="56"/>
      <c r="AF374">
        <v>168</v>
      </c>
      <c r="AG374" s="55" t="s">
        <v>539</v>
      </c>
      <c r="AH374" s="126" t="e">
        <f>#REF!</f>
        <v>#REF!</v>
      </c>
    </row>
    <row r="375" spans="2:34" ht="12.75">
      <c r="B375" s="45"/>
      <c r="C375" s="191" t="s">
        <v>171</v>
      </c>
      <c r="D375" s="45"/>
      <c r="E375" s="45"/>
      <c r="F375" s="45"/>
      <c r="G375" s="45"/>
      <c r="H375" s="45"/>
      <c r="I375" s="45"/>
      <c r="J375" s="45"/>
      <c r="K375" s="45"/>
      <c r="M375" s="228" t="s">
        <v>1631</v>
      </c>
      <c r="N375" s="56"/>
      <c r="O375" s="56"/>
      <c r="AG375" s="55"/>
      <c r="AH375" s="126"/>
    </row>
    <row r="376" spans="2:34" ht="12.75">
      <c r="B376" s="45"/>
      <c r="C376" s="191" t="s">
        <v>172</v>
      </c>
      <c r="D376" s="45"/>
      <c r="E376" s="45"/>
      <c r="F376" s="45"/>
      <c r="G376" s="45"/>
      <c r="H376" s="45"/>
      <c r="I376" s="45"/>
      <c r="J376" s="45"/>
      <c r="K376" s="45"/>
      <c r="M376" s="228" t="s">
        <v>1632</v>
      </c>
      <c r="N376" s="56"/>
      <c r="O376" s="56"/>
      <c r="AG376" s="55"/>
      <c r="AH376" s="126"/>
    </row>
    <row r="377" spans="2:34" ht="12.75">
      <c r="B377" s="45"/>
      <c r="C377" s="190" t="s">
        <v>173</v>
      </c>
      <c r="D377" s="45"/>
      <c r="E377" s="45"/>
      <c r="F377" s="45"/>
      <c r="G377" s="45"/>
      <c r="H377" s="45"/>
      <c r="I377" s="45"/>
      <c r="J377" s="45"/>
      <c r="K377" s="45"/>
      <c r="M377" s="228" t="s">
        <v>1633</v>
      </c>
      <c r="N377" s="56"/>
      <c r="O377" s="56"/>
      <c r="AG377" s="55"/>
      <c r="AH377" s="126"/>
    </row>
    <row r="378" spans="2:34" ht="12.75">
      <c r="B378" s="45"/>
      <c r="C378" s="191" t="s">
        <v>174</v>
      </c>
      <c r="D378" s="45"/>
      <c r="E378" s="45"/>
      <c r="F378" s="45"/>
      <c r="G378" s="45"/>
      <c r="H378" s="45"/>
      <c r="I378" s="45"/>
      <c r="J378" s="45"/>
      <c r="K378" s="45"/>
      <c r="M378" s="228" t="s">
        <v>1634</v>
      </c>
      <c r="N378" s="56"/>
      <c r="O378" s="56"/>
      <c r="AG378" s="55"/>
      <c r="AH378" s="126"/>
    </row>
    <row r="379" spans="2:34" ht="13.5">
      <c r="B379" s="45"/>
      <c r="C379" s="108" t="s">
        <v>926</v>
      </c>
      <c r="D379" s="45"/>
      <c r="E379" s="45"/>
      <c r="F379" s="45"/>
      <c r="G379" s="45"/>
      <c r="H379" s="45"/>
      <c r="I379" s="45"/>
      <c r="J379" s="45"/>
      <c r="K379" s="45"/>
      <c r="N379" s="66">
        <f>SUM(N359:N378)</f>
        <v>0</v>
      </c>
      <c r="O379" s="66">
        <f>SUM(O359:O378)</f>
        <v>0</v>
      </c>
      <c r="AF379">
        <v>169</v>
      </c>
      <c r="AG379" s="55" t="s">
        <v>540</v>
      </c>
      <c r="AH379" s="127" t="e">
        <f>#REF!</f>
        <v>#REF!</v>
      </c>
    </row>
    <row r="380" spans="1:34" ht="14.25">
      <c r="A380" s="21"/>
      <c r="B380" s="23"/>
      <c r="C380" s="187"/>
      <c r="D380" s="45"/>
      <c r="E380" s="45"/>
      <c r="F380" s="45"/>
      <c r="G380" s="45"/>
      <c r="H380" s="45"/>
      <c r="I380" s="45"/>
      <c r="J380" s="45"/>
      <c r="K380" s="45"/>
      <c r="N380" s="189"/>
      <c r="O380" s="189"/>
      <c r="AG380" s="55"/>
      <c r="AH380" s="126"/>
    </row>
    <row r="381" spans="1:34" ht="12.75">
      <c r="A381" s="23" t="s">
        <v>306</v>
      </c>
      <c r="B381" s="311" t="s">
        <v>198</v>
      </c>
      <c r="C381" s="248"/>
      <c r="D381" s="248"/>
      <c r="E381" s="248"/>
      <c r="F381" s="248"/>
      <c r="G381" s="248"/>
      <c r="H381" s="248"/>
      <c r="I381" s="248"/>
      <c r="J381" s="248"/>
      <c r="K381" s="45"/>
      <c r="M381" s="225"/>
      <c r="N381" s="309" t="s">
        <v>463</v>
      </c>
      <c r="O381" s="309" t="s">
        <v>464</v>
      </c>
      <c r="AG381" s="55"/>
      <c r="AH381" s="126"/>
    </row>
    <row r="382" spans="1:34" ht="14.25">
      <c r="A382" s="21"/>
      <c r="B382" s="248"/>
      <c r="C382" s="248"/>
      <c r="D382" s="248"/>
      <c r="E382" s="248"/>
      <c r="F382" s="248"/>
      <c r="G382" s="248"/>
      <c r="H382" s="248"/>
      <c r="I382" s="248"/>
      <c r="J382" s="248"/>
      <c r="K382" s="45"/>
      <c r="N382" s="310"/>
      <c r="O382" s="310"/>
      <c r="AG382" s="55"/>
      <c r="AH382" s="126"/>
    </row>
    <row r="383" spans="1:34" ht="14.25">
      <c r="A383" s="21"/>
      <c r="B383" s="45"/>
      <c r="C383" s="191" t="s">
        <v>180</v>
      </c>
      <c r="D383" s="45"/>
      <c r="E383" s="45"/>
      <c r="F383" s="45"/>
      <c r="G383" s="45"/>
      <c r="H383" s="45"/>
      <c r="I383" s="45"/>
      <c r="J383" s="45"/>
      <c r="K383" s="45"/>
      <c r="M383" s="228" t="s">
        <v>1635</v>
      </c>
      <c r="N383" s="56"/>
      <c r="O383" s="56"/>
      <c r="AG383" s="55"/>
      <c r="AH383" s="126"/>
    </row>
    <row r="384" spans="1:34" ht="14.25">
      <c r="A384" s="21"/>
      <c r="B384" s="45"/>
      <c r="C384" s="191" t="s">
        <v>181</v>
      </c>
      <c r="D384" s="45"/>
      <c r="E384" s="45"/>
      <c r="F384" s="45"/>
      <c r="G384" s="45"/>
      <c r="H384" s="45"/>
      <c r="I384" s="45"/>
      <c r="J384" s="45"/>
      <c r="K384" s="45"/>
      <c r="M384" s="228" t="s">
        <v>1636</v>
      </c>
      <c r="N384" s="56"/>
      <c r="O384" s="56"/>
      <c r="AG384" s="55"/>
      <c r="AH384" s="126"/>
    </row>
    <row r="385" spans="1:34" ht="14.25">
      <c r="A385" s="21"/>
      <c r="B385" s="45"/>
      <c r="C385" s="191" t="s">
        <v>182</v>
      </c>
      <c r="D385" s="45"/>
      <c r="E385" s="45"/>
      <c r="F385" s="45"/>
      <c r="G385" s="45"/>
      <c r="H385" s="45"/>
      <c r="I385" s="45"/>
      <c r="J385" s="45"/>
      <c r="K385" s="45"/>
      <c r="M385" s="228" t="s">
        <v>1637</v>
      </c>
      <c r="N385" s="56"/>
      <c r="O385" s="56"/>
      <c r="AG385" s="55"/>
      <c r="AH385" s="126"/>
    </row>
    <row r="386" spans="1:34" ht="14.25">
      <c r="A386" s="21"/>
      <c r="B386" s="45"/>
      <c r="C386" s="191" t="s">
        <v>183</v>
      </c>
      <c r="D386" s="45"/>
      <c r="E386" s="45"/>
      <c r="F386" s="45"/>
      <c r="G386" s="45"/>
      <c r="H386" s="45"/>
      <c r="I386" s="45"/>
      <c r="J386" s="45"/>
      <c r="K386" s="45"/>
      <c r="M386" s="228" t="s">
        <v>1638</v>
      </c>
      <c r="N386" s="56"/>
      <c r="O386" s="56"/>
      <c r="AG386" s="55"/>
      <c r="AH386" s="126"/>
    </row>
    <row r="387" spans="1:34" ht="14.25">
      <c r="A387" s="21"/>
      <c r="B387" s="45"/>
      <c r="C387" s="191" t="s">
        <v>184</v>
      </c>
      <c r="D387" s="45"/>
      <c r="E387" s="45"/>
      <c r="F387" s="45"/>
      <c r="G387" s="45"/>
      <c r="H387" s="45"/>
      <c r="I387" s="45"/>
      <c r="J387" s="45"/>
      <c r="K387" s="45"/>
      <c r="M387" s="228" t="s">
        <v>1639</v>
      </c>
      <c r="N387" s="56"/>
      <c r="O387" s="56"/>
      <c r="AG387" s="55"/>
      <c r="AH387" s="126"/>
    </row>
    <row r="388" spans="1:34" ht="14.25">
      <c r="A388" s="21"/>
      <c r="B388" s="45"/>
      <c r="C388" s="191" t="s">
        <v>185</v>
      </c>
      <c r="D388" s="45"/>
      <c r="E388" s="45"/>
      <c r="F388" s="45"/>
      <c r="G388" s="45"/>
      <c r="H388" s="45"/>
      <c r="I388" s="45"/>
      <c r="J388" s="45"/>
      <c r="K388" s="45"/>
      <c r="M388" s="228" t="s">
        <v>1640</v>
      </c>
      <c r="N388" s="56"/>
      <c r="O388" s="56"/>
      <c r="AG388" s="55"/>
      <c r="AH388" s="126"/>
    </row>
    <row r="389" spans="1:34" ht="14.25">
      <c r="A389" s="21"/>
      <c r="B389" s="45"/>
      <c r="C389" s="191" t="s">
        <v>186</v>
      </c>
      <c r="D389" s="45"/>
      <c r="E389" s="45"/>
      <c r="F389" s="45"/>
      <c r="G389" s="45"/>
      <c r="H389" s="45"/>
      <c r="I389" s="45"/>
      <c r="J389" s="45"/>
      <c r="K389" s="45"/>
      <c r="M389" s="228" t="s">
        <v>1641</v>
      </c>
      <c r="N389" s="56"/>
      <c r="O389" s="56"/>
      <c r="AG389" s="55"/>
      <c r="AH389" s="126"/>
    </row>
    <row r="390" spans="1:34" ht="14.25">
      <c r="A390" s="21"/>
      <c r="B390" s="45"/>
      <c r="C390" s="191" t="s">
        <v>187</v>
      </c>
      <c r="D390" s="45"/>
      <c r="E390" s="45"/>
      <c r="F390" s="45"/>
      <c r="G390" s="45"/>
      <c r="H390" s="45"/>
      <c r="I390" s="45"/>
      <c r="J390" s="45"/>
      <c r="K390" s="45"/>
      <c r="M390" s="228" t="s">
        <v>1642</v>
      </c>
      <c r="N390" s="56"/>
      <c r="O390" s="56"/>
      <c r="AG390" s="55"/>
      <c r="AH390" s="126"/>
    </row>
    <row r="391" spans="1:34" ht="14.25">
      <c r="A391" s="21"/>
      <c r="B391" s="45"/>
      <c r="C391" s="191" t="s">
        <v>188</v>
      </c>
      <c r="D391" s="45"/>
      <c r="E391" s="45"/>
      <c r="F391" s="45"/>
      <c r="G391" s="45"/>
      <c r="H391" s="45"/>
      <c r="I391" s="45"/>
      <c r="J391" s="45"/>
      <c r="K391" s="45"/>
      <c r="M391" s="228" t="s">
        <v>1643</v>
      </c>
      <c r="N391" s="56"/>
      <c r="O391" s="56"/>
      <c r="AG391" s="55"/>
      <c r="AH391" s="126"/>
    </row>
    <row r="392" spans="1:34" ht="14.25">
      <c r="A392" s="21"/>
      <c r="B392" s="45"/>
      <c r="C392" s="191" t="s">
        <v>189</v>
      </c>
      <c r="D392" s="45"/>
      <c r="E392" s="45"/>
      <c r="F392" s="45"/>
      <c r="G392" s="45"/>
      <c r="H392" s="45"/>
      <c r="I392" s="45"/>
      <c r="J392" s="45"/>
      <c r="K392" s="45"/>
      <c r="M392" s="228" t="s">
        <v>1644</v>
      </c>
      <c r="N392" s="56"/>
      <c r="O392" s="56"/>
      <c r="AG392" s="55"/>
      <c r="AH392" s="126"/>
    </row>
    <row r="393" spans="1:34" ht="14.25">
      <c r="A393" s="21"/>
      <c r="B393" s="45"/>
      <c r="C393" s="191" t="s">
        <v>190</v>
      </c>
      <c r="D393" s="45"/>
      <c r="E393" s="45"/>
      <c r="F393" s="45"/>
      <c r="G393" s="45"/>
      <c r="H393" s="45"/>
      <c r="I393" s="45"/>
      <c r="J393" s="45"/>
      <c r="K393" s="45"/>
      <c r="M393" s="228" t="s">
        <v>1645</v>
      </c>
      <c r="N393" s="56"/>
      <c r="O393" s="56"/>
      <c r="AG393" s="55"/>
      <c r="AH393" s="126"/>
    </row>
    <row r="394" spans="1:34" ht="14.25">
      <c r="A394" s="21"/>
      <c r="B394" s="45"/>
      <c r="C394" s="191" t="s">
        <v>191</v>
      </c>
      <c r="D394" s="45"/>
      <c r="E394" s="45"/>
      <c r="F394" s="45"/>
      <c r="G394" s="45"/>
      <c r="H394" s="45"/>
      <c r="I394" s="45"/>
      <c r="J394" s="45"/>
      <c r="K394" s="45"/>
      <c r="M394" s="228" t="s">
        <v>1646</v>
      </c>
      <c r="N394" s="56"/>
      <c r="O394" s="56"/>
      <c r="AG394" s="55"/>
      <c r="AH394" s="126"/>
    </row>
    <row r="395" spans="1:34" ht="14.25">
      <c r="A395" s="21"/>
      <c r="B395" s="45"/>
      <c r="C395" s="191" t="s">
        <v>192</v>
      </c>
      <c r="D395" s="45"/>
      <c r="E395" s="45"/>
      <c r="F395" s="45"/>
      <c r="G395" s="45"/>
      <c r="H395" s="45"/>
      <c r="I395" s="45"/>
      <c r="J395" s="45"/>
      <c r="K395" s="45"/>
      <c r="M395" s="228" t="s">
        <v>1647</v>
      </c>
      <c r="N395" s="56"/>
      <c r="O395" s="56"/>
      <c r="AG395" s="55"/>
      <c r="AH395" s="126"/>
    </row>
    <row r="396" spans="2:34" ht="13.5">
      <c r="B396" s="45"/>
      <c r="C396" s="108" t="s">
        <v>926</v>
      </c>
      <c r="D396" s="45"/>
      <c r="E396" s="45"/>
      <c r="F396" s="45"/>
      <c r="G396" s="45"/>
      <c r="H396" s="45"/>
      <c r="I396" s="45"/>
      <c r="J396" s="45"/>
      <c r="K396" s="45"/>
      <c r="N396" s="66">
        <f>SUM(N383:N395)</f>
        <v>0</v>
      </c>
      <c r="O396" s="66">
        <f>SUM(O383:O395)</f>
        <v>0</v>
      </c>
      <c r="AF396">
        <v>169</v>
      </c>
      <c r="AG396" s="55" t="s">
        <v>540</v>
      </c>
      <c r="AH396" s="127" t="e">
        <f>#REF!</f>
        <v>#REF!</v>
      </c>
    </row>
    <row r="397" spans="32:34" ht="13.5" customHeight="1">
      <c r="AF397">
        <v>164</v>
      </c>
      <c r="AG397" s="55" t="s">
        <v>535</v>
      </c>
      <c r="AH397" s="126">
        <f>$N$572</f>
        <v>0</v>
      </c>
    </row>
    <row r="398" spans="1:34" ht="14.25">
      <c r="A398" s="21" t="s">
        <v>948</v>
      </c>
      <c r="B398" s="188" t="s">
        <v>199</v>
      </c>
      <c r="C398" s="45"/>
      <c r="D398" s="45"/>
      <c r="E398" s="45"/>
      <c r="F398" s="45"/>
      <c r="G398" s="45"/>
      <c r="H398" s="45"/>
      <c r="I398" s="45"/>
      <c r="J398" s="45"/>
      <c r="K398" s="45"/>
      <c r="M398" s="225"/>
      <c r="N398" s="309" t="s">
        <v>463</v>
      </c>
      <c r="O398" s="309" t="s">
        <v>464</v>
      </c>
      <c r="AF398">
        <v>165</v>
      </c>
      <c r="AG398" s="55" t="s">
        <v>536</v>
      </c>
      <c r="AH398" s="127">
        <f>$O$572</f>
        <v>0</v>
      </c>
    </row>
    <row r="399" spans="1:34" ht="14.25">
      <c r="A399" s="23" t="s">
        <v>133</v>
      </c>
      <c r="B399" s="187" t="s">
        <v>111</v>
      </c>
      <c r="C399" s="45"/>
      <c r="D399" s="45"/>
      <c r="E399" s="45"/>
      <c r="F399" s="45"/>
      <c r="G399" s="45"/>
      <c r="H399" s="45"/>
      <c r="I399" s="45"/>
      <c r="J399" s="45"/>
      <c r="K399" s="45"/>
      <c r="N399" s="310"/>
      <c r="O399" s="310"/>
      <c r="AF399">
        <v>166</v>
      </c>
      <c r="AG399" s="55" t="s">
        <v>537</v>
      </c>
      <c r="AH399" s="126">
        <f>$P$572</f>
        <v>0</v>
      </c>
    </row>
    <row r="400" spans="1:34" ht="12.75" customHeight="1">
      <c r="A400" s="186"/>
      <c r="B400" s="320" t="s">
        <v>200</v>
      </c>
      <c r="C400" s="157" t="s">
        <v>201</v>
      </c>
      <c r="D400" s="157"/>
      <c r="E400" s="157"/>
      <c r="F400" s="157"/>
      <c r="G400" s="45"/>
      <c r="H400" s="45"/>
      <c r="I400" s="45"/>
      <c r="J400" s="45"/>
      <c r="K400" s="45"/>
      <c r="M400" s="228" t="s">
        <v>135</v>
      </c>
      <c r="N400" s="56"/>
      <c r="O400" s="56"/>
      <c r="AF400">
        <v>167</v>
      </c>
      <c r="AG400" s="55" t="s">
        <v>538</v>
      </c>
      <c r="AH400" s="127">
        <f>$Q$572</f>
        <v>0</v>
      </c>
    </row>
    <row r="401" spans="1:34" ht="12.75" customHeight="1">
      <c r="A401" s="186"/>
      <c r="B401" s="273"/>
      <c r="C401" s="157" t="s">
        <v>202</v>
      </c>
      <c r="D401" s="157"/>
      <c r="E401" s="157"/>
      <c r="F401" s="157"/>
      <c r="G401" s="45"/>
      <c r="H401" s="45"/>
      <c r="I401" s="45"/>
      <c r="J401" s="45"/>
      <c r="K401" s="45"/>
      <c r="M401" s="228" t="s">
        <v>136</v>
      </c>
      <c r="N401" s="56"/>
      <c r="O401" s="56"/>
      <c r="AG401" s="55"/>
      <c r="AH401" s="127"/>
    </row>
    <row r="402" spans="1:34" ht="12.75" customHeight="1">
      <c r="A402" s="186"/>
      <c r="B402" s="45"/>
      <c r="C402" s="157" t="s">
        <v>203</v>
      </c>
      <c r="D402" s="157"/>
      <c r="E402" s="157"/>
      <c r="F402" s="157"/>
      <c r="G402" s="45"/>
      <c r="H402" s="45"/>
      <c r="I402" s="45"/>
      <c r="J402" s="45"/>
      <c r="K402" s="45"/>
      <c r="M402" s="228" t="s">
        <v>137</v>
      </c>
      <c r="N402" s="56"/>
      <c r="O402" s="56"/>
      <c r="AG402" s="55"/>
      <c r="AH402" s="127"/>
    </row>
    <row r="403" spans="1:34" ht="12.75" customHeight="1">
      <c r="A403" s="186"/>
      <c r="B403" s="45"/>
      <c r="C403" s="157" t="s">
        <v>204</v>
      </c>
      <c r="D403" s="157"/>
      <c r="E403" s="157"/>
      <c r="F403" s="157"/>
      <c r="G403" s="45"/>
      <c r="H403" s="45"/>
      <c r="I403" s="45"/>
      <c r="J403" s="45"/>
      <c r="K403" s="45"/>
      <c r="M403" s="228" t="s">
        <v>138</v>
      </c>
      <c r="N403" s="56"/>
      <c r="O403" s="56"/>
      <c r="AG403" s="55"/>
      <c r="AH403" s="127"/>
    </row>
    <row r="404" spans="1:34" ht="12.75" customHeight="1">
      <c r="A404" s="186"/>
      <c r="B404" s="45"/>
      <c r="C404" s="157" t="s">
        <v>205</v>
      </c>
      <c r="D404" s="157"/>
      <c r="E404" s="157"/>
      <c r="F404" s="157"/>
      <c r="G404" s="45"/>
      <c r="H404" s="45"/>
      <c r="I404" s="45"/>
      <c r="J404" s="45"/>
      <c r="K404" s="45"/>
      <c r="M404" s="228" t="s">
        <v>139</v>
      </c>
      <c r="N404" s="56"/>
      <c r="O404" s="56"/>
      <c r="AG404" s="55"/>
      <c r="AH404" s="127"/>
    </row>
    <row r="405" spans="1:34" ht="12.75" customHeight="1">
      <c r="A405" s="186"/>
      <c r="B405" s="45"/>
      <c r="C405" s="157" t="s">
        <v>206</v>
      </c>
      <c r="D405" s="157"/>
      <c r="E405" s="157"/>
      <c r="F405" s="157"/>
      <c r="G405" s="45"/>
      <c r="H405" s="45"/>
      <c r="I405" s="45"/>
      <c r="J405" s="45"/>
      <c r="K405" s="45"/>
      <c r="M405" s="228" t="s">
        <v>140</v>
      </c>
      <c r="N405" s="56"/>
      <c r="O405" s="56"/>
      <c r="AG405" s="55"/>
      <c r="AH405" s="127"/>
    </row>
    <row r="406" spans="1:34" ht="12.75" customHeight="1">
      <c r="A406" s="186"/>
      <c r="B406" s="45"/>
      <c r="C406" s="157" t="s">
        <v>926</v>
      </c>
      <c r="D406" s="157"/>
      <c r="E406" s="157"/>
      <c r="F406" s="157"/>
      <c r="G406" s="45"/>
      <c r="H406" s="45"/>
      <c r="I406" s="45"/>
      <c r="J406" s="45"/>
      <c r="K406" s="45"/>
      <c r="M406" s="228"/>
      <c r="N406" s="66">
        <f>SUM(N400:N405)</f>
        <v>0</v>
      </c>
      <c r="O406" s="66">
        <f>SUM(O400:O405)</f>
        <v>0</v>
      </c>
      <c r="AG406" s="55"/>
      <c r="AH406" s="127"/>
    </row>
    <row r="407" spans="2:34" ht="12.75" customHeight="1">
      <c r="B407" s="186"/>
      <c r="C407" s="45"/>
      <c r="D407" s="45"/>
      <c r="E407" s="157"/>
      <c r="F407" s="157"/>
      <c r="G407" s="157"/>
      <c r="H407" s="45"/>
      <c r="I407" s="45"/>
      <c r="J407" s="45"/>
      <c r="K407" s="45"/>
      <c r="M407" s="228"/>
      <c r="N407" s="45"/>
      <c r="P407" s="23"/>
      <c r="AG407" s="55"/>
      <c r="AH407" s="127"/>
    </row>
    <row r="408" spans="1:34" ht="12.75" customHeight="1">
      <c r="A408" s="23" t="s">
        <v>134</v>
      </c>
      <c r="B408" s="320" t="s">
        <v>307</v>
      </c>
      <c r="C408" s="157" t="s">
        <v>207</v>
      </c>
      <c r="D408" s="157"/>
      <c r="E408" s="157"/>
      <c r="F408" s="157"/>
      <c r="G408" s="157"/>
      <c r="H408" s="45"/>
      <c r="I408" s="45"/>
      <c r="J408" s="45"/>
      <c r="K408" s="45"/>
      <c r="M408" s="228" t="s">
        <v>142</v>
      </c>
      <c r="N408" s="56"/>
      <c r="O408" s="56"/>
      <c r="AG408" s="55"/>
      <c r="AH408" s="127"/>
    </row>
    <row r="409" spans="1:34" ht="12.75" customHeight="1">
      <c r="A409" s="23"/>
      <c r="B409" s="320"/>
      <c r="C409" s="157" t="s">
        <v>208</v>
      </c>
      <c r="D409" s="157"/>
      <c r="E409" s="157"/>
      <c r="F409" s="157"/>
      <c r="G409" s="157"/>
      <c r="H409" s="45"/>
      <c r="I409" s="45"/>
      <c r="J409" s="45"/>
      <c r="K409" s="45"/>
      <c r="M409" s="228" t="s">
        <v>143</v>
      </c>
      <c r="N409" s="56"/>
      <c r="O409" s="56"/>
      <c r="AG409" s="55"/>
      <c r="AH409" s="127"/>
    </row>
    <row r="410" spans="1:34" ht="12.75" customHeight="1">
      <c r="A410" s="23"/>
      <c r="B410" s="186"/>
      <c r="C410" s="157" t="s">
        <v>209</v>
      </c>
      <c r="D410" s="157"/>
      <c r="E410" s="157"/>
      <c r="F410" s="157"/>
      <c r="G410" s="157"/>
      <c r="H410" s="45"/>
      <c r="I410" s="45"/>
      <c r="J410" s="45"/>
      <c r="K410" s="45"/>
      <c r="M410" s="228" t="s">
        <v>144</v>
      </c>
      <c r="N410" s="56"/>
      <c r="O410" s="56"/>
      <c r="AG410" s="55"/>
      <c r="AH410" s="127"/>
    </row>
    <row r="411" spans="1:34" ht="12.75" customHeight="1">
      <c r="A411" s="23"/>
      <c r="B411" s="186"/>
      <c r="C411" s="157" t="s">
        <v>210</v>
      </c>
      <c r="D411" s="157"/>
      <c r="E411" s="157"/>
      <c r="F411" s="157"/>
      <c r="G411" s="157"/>
      <c r="H411" s="45"/>
      <c r="I411" s="45"/>
      <c r="J411" s="45"/>
      <c r="K411" s="45"/>
      <c r="M411" s="228" t="s">
        <v>145</v>
      </c>
      <c r="N411" s="56"/>
      <c r="O411" s="56"/>
      <c r="AG411" s="55"/>
      <c r="AH411" s="127"/>
    </row>
    <row r="412" spans="1:34" ht="12.75" customHeight="1">
      <c r="A412" s="23"/>
      <c r="B412" s="186"/>
      <c r="C412" s="157" t="s">
        <v>211</v>
      </c>
      <c r="D412" s="157"/>
      <c r="E412" s="157"/>
      <c r="F412" s="157"/>
      <c r="G412" s="157"/>
      <c r="H412" s="45"/>
      <c r="I412" s="45"/>
      <c r="J412" s="45"/>
      <c r="K412" s="45"/>
      <c r="M412" s="228" t="s">
        <v>146</v>
      </c>
      <c r="N412" s="56"/>
      <c r="O412" s="56"/>
      <c r="AG412" s="55"/>
      <c r="AH412" s="127"/>
    </row>
    <row r="413" spans="1:34" ht="12.75" customHeight="1">
      <c r="A413" s="45"/>
      <c r="B413" s="45"/>
      <c r="C413" s="157" t="s">
        <v>926</v>
      </c>
      <c r="D413" s="157"/>
      <c r="E413" s="157"/>
      <c r="F413" s="157"/>
      <c r="G413" s="157"/>
      <c r="H413" s="45"/>
      <c r="I413" s="45"/>
      <c r="J413" s="45"/>
      <c r="K413" s="45"/>
      <c r="M413" s="228"/>
      <c r="N413" s="66">
        <f>SUM(N408:N412)</f>
        <v>0</v>
      </c>
      <c r="O413" s="66">
        <f>SUM(O408:O412)</f>
        <v>0</v>
      </c>
      <c r="AG413" s="55"/>
      <c r="AH413" s="127"/>
    </row>
    <row r="414" spans="1:34" ht="12.75" customHeight="1">
      <c r="A414" s="45"/>
      <c r="B414" s="45"/>
      <c r="C414" s="157"/>
      <c r="D414" s="157"/>
      <c r="E414" s="157"/>
      <c r="F414" s="157"/>
      <c r="G414" s="157"/>
      <c r="H414" s="45"/>
      <c r="I414" s="45"/>
      <c r="J414" s="45"/>
      <c r="K414" s="45"/>
      <c r="M414" s="228"/>
      <c r="N414" s="45"/>
      <c r="AG414" s="55"/>
      <c r="AH414" s="127"/>
    </row>
    <row r="415" spans="1:34" ht="12.75" customHeight="1">
      <c r="A415" s="23" t="s">
        <v>147</v>
      </c>
      <c r="B415" s="186" t="s">
        <v>212</v>
      </c>
      <c r="C415" s="45"/>
      <c r="D415" s="157"/>
      <c r="E415" s="157"/>
      <c r="F415" s="157"/>
      <c r="G415" s="157"/>
      <c r="H415" s="45"/>
      <c r="I415" s="45"/>
      <c r="J415" s="45"/>
      <c r="K415" s="45"/>
      <c r="M415" s="228" t="s">
        <v>147</v>
      </c>
      <c r="N415" s="56"/>
      <c r="O415" s="56"/>
      <c r="AF415">
        <v>167</v>
      </c>
      <c r="AG415" s="55" t="s">
        <v>538</v>
      </c>
      <c r="AH415" s="127">
        <f>$Q$572</f>
        <v>0</v>
      </c>
    </row>
    <row r="416" spans="1:34" ht="12.75" customHeight="1">
      <c r="A416" s="45"/>
      <c r="B416" s="45"/>
      <c r="C416" s="45"/>
      <c r="D416" s="157"/>
      <c r="E416" s="157"/>
      <c r="F416" s="157"/>
      <c r="G416" s="157"/>
      <c r="H416" s="45"/>
      <c r="I416" s="45"/>
      <c r="J416" s="45"/>
      <c r="K416" s="45"/>
      <c r="M416" s="229"/>
      <c r="O416" s="45"/>
      <c r="AG416" s="55"/>
      <c r="AH416" s="127"/>
    </row>
    <row r="417" spans="1:34" ht="12.75" customHeight="1">
      <c r="A417" s="23" t="s">
        <v>148</v>
      </c>
      <c r="B417" s="320" t="s">
        <v>213</v>
      </c>
      <c r="C417" s="157" t="s">
        <v>308</v>
      </c>
      <c r="D417" s="157"/>
      <c r="E417" s="157"/>
      <c r="F417" s="157"/>
      <c r="G417" s="157"/>
      <c r="H417" s="45"/>
      <c r="I417" s="45"/>
      <c r="J417" s="45"/>
      <c r="K417" s="45"/>
      <c r="M417" s="228" t="s">
        <v>175</v>
      </c>
      <c r="N417" s="56"/>
      <c r="O417" s="56"/>
      <c r="AG417" s="55"/>
      <c r="AH417" s="127"/>
    </row>
    <row r="418" spans="1:34" ht="12.75" customHeight="1">
      <c r="A418" s="23"/>
      <c r="B418" s="320"/>
      <c r="C418" s="157" t="s">
        <v>309</v>
      </c>
      <c r="D418" s="157"/>
      <c r="E418" s="157"/>
      <c r="F418" s="157"/>
      <c r="G418" s="157"/>
      <c r="H418" s="45"/>
      <c r="I418" s="45"/>
      <c r="J418" s="45"/>
      <c r="K418" s="45"/>
      <c r="M418" s="228" t="s">
        <v>176</v>
      </c>
      <c r="N418" s="56"/>
      <c r="O418" s="56"/>
      <c r="AG418" s="55"/>
      <c r="AH418" s="127"/>
    </row>
    <row r="419" spans="1:34" ht="12.75" customHeight="1">
      <c r="A419" s="23"/>
      <c r="B419" s="186"/>
      <c r="C419" s="157" t="s">
        <v>310</v>
      </c>
      <c r="D419" s="157"/>
      <c r="E419" s="157"/>
      <c r="F419" s="157"/>
      <c r="G419" s="157"/>
      <c r="H419" s="45"/>
      <c r="I419" s="45"/>
      <c r="J419" s="45"/>
      <c r="K419" s="45"/>
      <c r="M419" s="228" t="s">
        <v>177</v>
      </c>
      <c r="N419" s="56"/>
      <c r="O419" s="56"/>
      <c r="AG419" s="55"/>
      <c r="AH419" s="127"/>
    </row>
    <row r="420" spans="1:34" ht="12.75" customHeight="1">
      <c r="A420" s="23"/>
      <c r="B420" s="45"/>
      <c r="C420" s="157" t="s">
        <v>926</v>
      </c>
      <c r="D420" s="157"/>
      <c r="E420" s="157"/>
      <c r="F420" s="157"/>
      <c r="G420" s="45"/>
      <c r="H420" s="45"/>
      <c r="I420" s="45"/>
      <c r="J420" s="45"/>
      <c r="K420" s="45"/>
      <c r="M420" s="228"/>
      <c r="N420" s="66">
        <f>SUM(N417:N419)</f>
        <v>0</v>
      </c>
      <c r="O420" s="66">
        <f>SUM(O417:O419)</f>
        <v>0</v>
      </c>
      <c r="AG420" s="55"/>
      <c r="AH420" s="127"/>
    </row>
    <row r="421" spans="1:34" ht="12.75" customHeight="1">
      <c r="A421" s="45"/>
      <c r="B421" s="45"/>
      <c r="C421" s="45"/>
      <c r="D421" s="157"/>
      <c r="E421" s="146"/>
      <c r="F421" s="146"/>
      <c r="G421" s="157"/>
      <c r="H421" s="45"/>
      <c r="I421" s="45"/>
      <c r="J421" s="45"/>
      <c r="K421" s="45"/>
      <c r="M421" s="227"/>
      <c r="AG421" s="55"/>
      <c r="AH421" s="127"/>
    </row>
    <row r="422" spans="1:34" ht="12.75" customHeight="1">
      <c r="A422" s="23" t="s">
        <v>179</v>
      </c>
      <c r="B422" s="320" t="s">
        <v>214</v>
      </c>
      <c r="C422" s="157" t="s">
        <v>216</v>
      </c>
      <c r="D422" s="157"/>
      <c r="E422" s="45"/>
      <c r="F422" s="45"/>
      <c r="G422" s="193"/>
      <c r="H422" s="45"/>
      <c r="I422" s="45"/>
      <c r="J422" s="45"/>
      <c r="K422" s="45"/>
      <c r="M422" s="228" t="s">
        <v>193</v>
      </c>
      <c r="N422" s="56"/>
      <c r="O422" s="56"/>
      <c r="AG422" s="55"/>
      <c r="AH422" s="127"/>
    </row>
    <row r="423" spans="1:34" ht="12.75" customHeight="1">
      <c r="A423" s="45"/>
      <c r="B423" s="273"/>
      <c r="C423" s="157" t="s">
        <v>215</v>
      </c>
      <c r="D423" s="157"/>
      <c r="E423" s="45"/>
      <c r="F423" s="45"/>
      <c r="G423" s="193"/>
      <c r="H423" s="45"/>
      <c r="I423" s="45"/>
      <c r="J423" s="45"/>
      <c r="K423" s="45"/>
      <c r="M423" s="228" t="s">
        <v>194</v>
      </c>
      <c r="N423" s="56"/>
      <c r="O423" s="56"/>
      <c r="AG423" s="55"/>
      <c r="AH423" s="127"/>
    </row>
    <row r="424" spans="1:34" ht="13.5">
      <c r="A424" s="23"/>
      <c r="B424" s="45"/>
      <c r="C424" s="157" t="s">
        <v>926</v>
      </c>
      <c r="D424" s="157"/>
      <c r="E424" s="157"/>
      <c r="F424" s="157"/>
      <c r="G424" s="45"/>
      <c r="H424" s="45"/>
      <c r="I424" s="45"/>
      <c r="J424" s="45"/>
      <c r="K424" s="45"/>
      <c r="M424" s="228"/>
      <c r="N424" s="66">
        <f>SUM(N422:N423)</f>
        <v>0</v>
      </c>
      <c r="O424" s="66">
        <f>SUM(O422:O423)</f>
        <v>0</v>
      </c>
      <c r="AG424" s="55"/>
      <c r="AH424" s="126"/>
    </row>
    <row r="425" spans="32:34" ht="12.75">
      <c r="AF425">
        <v>159</v>
      </c>
      <c r="AG425" s="55" t="s">
        <v>987</v>
      </c>
      <c r="AH425" s="126">
        <f>$N$545</f>
        <v>0</v>
      </c>
    </row>
    <row r="426" spans="1:34" ht="14.25" customHeight="1">
      <c r="A426" s="123" t="s">
        <v>390</v>
      </c>
      <c r="B426" s="284" t="s">
        <v>898</v>
      </c>
      <c r="C426" s="248"/>
      <c r="D426" s="248"/>
      <c r="E426" s="248"/>
      <c r="F426" s="248"/>
      <c r="G426" s="248"/>
      <c r="H426" s="248"/>
      <c r="I426" s="248"/>
      <c r="J426" s="248"/>
      <c r="K426" s="248"/>
      <c r="N426" s="285" t="s">
        <v>563</v>
      </c>
      <c r="O426" s="285" t="s">
        <v>1496</v>
      </c>
      <c r="AF426">
        <v>160</v>
      </c>
      <c r="AG426" s="55" t="s">
        <v>987</v>
      </c>
      <c r="AH426" s="126">
        <f>$N$551</f>
        <v>0</v>
      </c>
    </row>
    <row r="427" spans="2:34" ht="14.25" customHeight="1">
      <c r="B427" s="248"/>
      <c r="C427" s="248"/>
      <c r="D427" s="248"/>
      <c r="E427" s="248"/>
      <c r="F427" s="248"/>
      <c r="G427" s="248"/>
      <c r="H427" s="248"/>
      <c r="I427" s="248"/>
      <c r="J427" s="248"/>
      <c r="K427" s="248"/>
      <c r="N427" s="519"/>
      <c r="O427" s="519"/>
      <c r="AG427" s="55"/>
      <c r="AH427" s="126"/>
    </row>
    <row r="428" spans="2:34" ht="27" customHeight="1">
      <c r="B428" s="60"/>
      <c r="C428" s="331" t="s">
        <v>1251</v>
      </c>
      <c r="D428" s="273"/>
      <c r="E428" s="273"/>
      <c r="F428" s="273"/>
      <c r="G428" s="273"/>
      <c r="H428" s="273"/>
      <c r="I428" s="273"/>
      <c r="J428" s="156" t="s">
        <v>1473</v>
      </c>
      <c r="K428" s="156" t="s">
        <v>1474</v>
      </c>
      <c r="M428" s="225" t="s">
        <v>468</v>
      </c>
      <c r="N428" s="56"/>
      <c r="O428" s="56">
        <v>1</v>
      </c>
      <c r="AF428">
        <v>161</v>
      </c>
      <c r="AG428" s="55" t="s">
        <v>1771</v>
      </c>
      <c r="AH428" s="126">
        <f>$N$562</f>
        <v>2</v>
      </c>
    </row>
    <row r="429" spans="2:34" ht="27" customHeight="1">
      <c r="B429" s="60"/>
      <c r="C429" s="331" t="s">
        <v>311</v>
      </c>
      <c r="D429" s="273"/>
      <c r="E429" s="273"/>
      <c r="F429" s="273"/>
      <c r="G429" s="273"/>
      <c r="H429" s="273"/>
      <c r="I429" s="273"/>
      <c r="J429" s="156" t="s">
        <v>1473</v>
      </c>
      <c r="K429" s="156" t="s">
        <v>1474</v>
      </c>
      <c r="M429" s="225" t="s">
        <v>469</v>
      </c>
      <c r="N429" s="56">
        <v>2</v>
      </c>
      <c r="O429" s="56"/>
      <c r="AF429">
        <v>162</v>
      </c>
      <c r="AG429" s="55" t="s">
        <v>1772</v>
      </c>
      <c r="AH429" s="126">
        <f>$N$563</f>
        <v>2</v>
      </c>
    </row>
    <row r="430" spans="32:34" ht="12.75">
      <c r="AF430">
        <v>159</v>
      </c>
      <c r="AG430" s="55" t="s">
        <v>987</v>
      </c>
      <c r="AH430" s="126">
        <f>$N$545</f>
        <v>0</v>
      </c>
    </row>
    <row r="431" spans="1:34" ht="14.25" customHeight="1">
      <c r="A431" s="21" t="s">
        <v>1495</v>
      </c>
      <c r="B431" s="520" t="s">
        <v>899</v>
      </c>
      <c r="C431" s="521"/>
      <c r="D431" s="521"/>
      <c r="E431" s="521"/>
      <c r="F431" s="521"/>
      <c r="G431" s="521"/>
      <c r="H431" s="521"/>
      <c r="I431" s="521"/>
      <c r="J431" s="521"/>
      <c r="K431" s="521"/>
      <c r="N431" s="270" t="s">
        <v>865</v>
      </c>
      <c r="O431" s="270" t="s">
        <v>866</v>
      </c>
      <c r="AF431">
        <v>160</v>
      </c>
      <c r="AG431" s="55" t="s">
        <v>987</v>
      </c>
      <c r="AH431" s="126">
        <f>$N$551</f>
        <v>0</v>
      </c>
    </row>
    <row r="432" spans="1:34" ht="14.25">
      <c r="A432" s="21"/>
      <c r="B432" s="521"/>
      <c r="C432" s="521"/>
      <c r="D432" s="521"/>
      <c r="E432" s="521"/>
      <c r="F432" s="521"/>
      <c r="G432" s="521"/>
      <c r="H432" s="521"/>
      <c r="I432" s="521"/>
      <c r="J432" s="521"/>
      <c r="K432" s="521"/>
      <c r="N432" s="313"/>
      <c r="O432" s="313"/>
      <c r="AG432" s="55"/>
      <c r="AH432" s="126"/>
    </row>
    <row r="433" spans="2:34" ht="13.5">
      <c r="B433" s="60"/>
      <c r="C433" s="331" t="s">
        <v>610</v>
      </c>
      <c r="D433" s="273"/>
      <c r="E433" s="273"/>
      <c r="F433" s="273"/>
      <c r="G433" s="273"/>
      <c r="H433" s="273"/>
      <c r="I433" s="273"/>
      <c r="J433" s="156"/>
      <c r="K433" s="156"/>
      <c r="M433" s="225" t="s">
        <v>1767</v>
      </c>
      <c r="N433" s="56"/>
      <c r="O433" s="56"/>
      <c r="AF433">
        <v>161</v>
      </c>
      <c r="AG433" s="55" t="s">
        <v>1771</v>
      </c>
      <c r="AH433" s="126">
        <f>$N$562</f>
        <v>2</v>
      </c>
    </row>
    <row r="434" spans="2:34" ht="13.5">
      <c r="B434" s="60"/>
      <c r="C434" s="331" t="s">
        <v>611</v>
      </c>
      <c r="D434" s="273"/>
      <c r="E434" s="273"/>
      <c r="F434" s="273"/>
      <c r="G434" s="273"/>
      <c r="H434" s="273"/>
      <c r="I434" s="273"/>
      <c r="J434" s="156"/>
      <c r="K434" s="156"/>
      <c r="M434" s="225" t="s">
        <v>1768</v>
      </c>
      <c r="N434" s="56">
        <v>2</v>
      </c>
      <c r="O434" s="56"/>
      <c r="AF434">
        <v>162</v>
      </c>
      <c r="AG434" s="55" t="s">
        <v>1772</v>
      </c>
      <c r="AH434" s="126">
        <f>$N$563</f>
        <v>2</v>
      </c>
    </row>
    <row r="435" spans="32:34" ht="15.75" customHeight="1">
      <c r="AF435">
        <v>170</v>
      </c>
      <c r="AG435" s="55" t="s">
        <v>541</v>
      </c>
      <c r="AH435" s="126" t="e">
        <f>#REF!</f>
        <v>#REF!</v>
      </c>
    </row>
    <row r="436" spans="1:34" ht="20.25">
      <c r="A436" s="304" t="s">
        <v>868</v>
      </c>
      <c r="B436" s="305"/>
      <c r="C436" s="305"/>
      <c r="D436" s="305"/>
      <c r="E436" s="305"/>
      <c r="F436" s="305"/>
      <c r="G436" s="305"/>
      <c r="H436" s="305"/>
      <c r="I436" s="305"/>
      <c r="J436" s="305"/>
      <c r="K436" s="306"/>
      <c r="L436" s="1"/>
      <c r="AF436">
        <v>171</v>
      </c>
      <c r="AG436" s="55" t="s">
        <v>542</v>
      </c>
      <c r="AH436" s="127" t="e">
        <f>#REF!</f>
        <v>#REF!</v>
      </c>
    </row>
    <row r="437" spans="15:34" ht="15" customHeight="1">
      <c r="O437" s="27"/>
      <c r="AF437">
        <v>172</v>
      </c>
      <c r="AG437" s="55" t="s">
        <v>543</v>
      </c>
      <c r="AH437" s="126">
        <f>$N$573</f>
        <v>0</v>
      </c>
    </row>
    <row r="438" spans="1:34" ht="12.75">
      <c r="A438" s="23" t="s">
        <v>1497</v>
      </c>
      <c r="B438" s="284" t="s">
        <v>900</v>
      </c>
      <c r="C438" s="248"/>
      <c r="D438" s="248"/>
      <c r="E438" s="248"/>
      <c r="F438" s="248"/>
      <c r="G438" s="248"/>
      <c r="H438" s="248"/>
      <c r="I438" s="248"/>
      <c r="J438" s="248"/>
      <c r="K438" s="71"/>
      <c r="N438" s="114" t="s">
        <v>1252</v>
      </c>
      <c r="O438" s="136" t="s">
        <v>1253</v>
      </c>
      <c r="P438" s="148" t="s">
        <v>1252</v>
      </c>
      <c r="Q438" s="149" t="s">
        <v>1253</v>
      </c>
      <c r="AF438">
        <v>173</v>
      </c>
      <c r="AG438" s="55" t="s">
        <v>544</v>
      </c>
      <c r="AH438" s="127">
        <f>$O$573</f>
        <v>0</v>
      </c>
    </row>
    <row r="439" spans="1:34" ht="15" customHeight="1">
      <c r="A439" s="23"/>
      <c r="B439" s="248"/>
      <c r="C439" s="248"/>
      <c r="D439" s="248"/>
      <c r="E439" s="248"/>
      <c r="F439" s="248"/>
      <c r="G439" s="248"/>
      <c r="H439" s="248"/>
      <c r="I439" s="248"/>
      <c r="J439" s="248"/>
      <c r="K439" s="71"/>
      <c r="M439" s="224"/>
      <c r="N439" s="27" t="s">
        <v>1254</v>
      </c>
      <c r="O439" s="27" t="s">
        <v>1255</v>
      </c>
      <c r="P439" s="19" t="s">
        <v>1534</v>
      </c>
      <c r="Q439" s="19" t="s">
        <v>1534</v>
      </c>
      <c r="X439" s="2"/>
      <c r="Y439" s="2"/>
      <c r="AF439">
        <v>174</v>
      </c>
      <c r="AG439" s="55" t="s">
        <v>545</v>
      </c>
      <c r="AH439" s="126">
        <f>$P$573</f>
        <v>0</v>
      </c>
    </row>
    <row r="440" spans="3:34" ht="12.75">
      <c r="C440" s="30" t="s">
        <v>870</v>
      </c>
      <c r="M440" s="230" t="s">
        <v>973</v>
      </c>
      <c r="N440" s="42">
        <v>78</v>
      </c>
      <c r="O440" s="42">
        <v>375</v>
      </c>
      <c r="P440" s="104">
        <f>IF($P$180=0,0,N440/$P$180)</f>
        <v>0.8863636363636364</v>
      </c>
      <c r="Q440" s="104">
        <f>IF($P$181=0,0,O440/$P$181)</f>
        <v>0.9689922480620154</v>
      </c>
      <c r="X440" s="2"/>
      <c r="Y440" s="2"/>
      <c r="AF440">
        <v>175</v>
      </c>
      <c r="AG440" s="55" t="s">
        <v>546</v>
      </c>
      <c r="AH440" s="127">
        <f>$Q$573</f>
        <v>0</v>
      </c>
    </row>
    <row r="441" spans="3:34" ht="15" customHeight="1">
      <c r="C441" s="30" t="s">
        <v>871</v>
      </c>
      <c r="M441" s="230" t="s">
        <v>974</v>
      </c>
      <c r="N441" s="42"/>
      <c r="O441" s="42"/>
      <c r="P441" s="104">
        <f>IF($P$180=0,0,N441/$P$180)</f>
        <v>0</v>
      </c>
      <c r="Q441" s="104">
        <f>IF($P$181=0,0,O441/$P$181)</f>
        <v>0</v>
      </c>
      <c r="X441" s="2"/>
      <c r="Y441" s="2"/>
      <c r="AF441">
        <v>176</v>
      </c>
      <c r="AG441" s="55" t="s">
        <v>1774</v>
      </c>
      <c r="AH441" s="126">
        <f>$N$580</f>
        <v>2</v>
      </c>
    </row>
    <row r="442" spans="3:34" ht="12.75">
      <c r="C442" s="30" t="s">
        <v>872</v>
      </c>
      <c r="M442" s="230" t="s">
        <v>569</v>
      </c>
      <c r="N442" s="42">
        <v>10</v>
      </c>
      <c r="O442" s="42">
        <v>12</v>
      </c>
      <c r="P442" s="104">
        <f>IF($P$180=0,0,N442/$P$180)</f>
        <v>0.11363636363636363</v>
      </c>
      <c r="Q442" s="104">
        <f>IF($P$181=0,0,O442/$P$181)</f>
        <v>0.031007751937984496</v>
      </c>
      <c r="X442" s="2"/>
      <c r="Y442" s="2"/>
      <c r="AF442">
        <v>177</v>
      </c>
      <c r="AG442" s="55" t="s">
        <v>1393</v>
      </c>
      <c r="AH442" s="126">
        <f>$N$583</f>
        <v>0</v>
      </c>
    </row>
    <row r="443" spans="3:34" ht="12.75">
      <c r="C443" s="12" t="s">
        <v>873</v>
      </c>
      <c r="M443" s="230" t="s">
        <v>570</v>
      </c>
      <c r="N443" s="42"/>
      <c r="O443" s="42"/>
      <c r="P443" s="104">
        <f>IF($P$180=0,0,N443/$P$180)</f>
        <v>0</v>
      </c>
      <c r="Q443" s="104">
        <f>IF($P$181=0,0,O443/$P$181)</f>
        <v>0</v>
      </c>
      <c r="X443" s="2"/>
      <c r="Y443" s="2"/>
      <c r="AF443">
        <v>178</v>
      </c>
      <c r="AG443" s="55" t="s">
        <v>1394</v>
      </c>
      <c r="AH443" s="126">
        <f>$N$3703</f>
        <v>0</v>
      </c>
    </row>
    <row r="444" spans="3:34" ht="12.75">
      <c r="C444" s="108" t="s">
        <v>926</v>
      </c>
      <c r="M444" s="225" t="s">
        <v>1497</v>
      </c>
      <c r="N444" s="49">
        <f>SUM(N440:N443)</f>
        <v>88</v>
      </c>
      <c r="O444" s="49">
        <f>SUM(O440:O443)</f>
        <v>387</v>
      </c>
      <c r="P444" s="104">
        <f>IF($P$180=0,0,N444/$P$180)</f>
        <v>1</v>
      </c>
      <c r="Q444" s="104">
        <f>IF($P$181=0,0,O444/$P$181)</f>
        <v>1</v>
      </c>
      <c r="R444" s="147"/>
      <c r="S444" s="54"/>
      <c r="T444" s="54"/>
      <c r="X444" s="2"/>
      <c r="Y444" s="2"/>
      <c r="AF444">
        <v>179</v>
      </c>
      <c r="AG444" s="55" t="s">
        <v>1392</v>
      </c>
      <c r="AH444" s="126">
        <f>$N$586</f>
        <v>2</v>
      </c>
    </row>
    <row r="445" spans="3:34" ht="16.5" customHeight="1">
      <c r="C445" s="108"/>
      <c r="M445" s="225"/>
      <c r="N445" s="50"/>
      <c r="O445" s="50"/>
      <c r="P445" s="158">
        <f>IF(N444&lt;&gt;$P$180,"ATENTIE! Suma rezultata difera de efectivele de copii !","")</f>
      </c>
      <c r="Q445" s="158">
        <f>IF(O444&lt;&gt;$P$181,"ATENTIE! Suma rezultata difera de efectivele de copii !","")</f>
      </c>
      <c r="R445" s="147"/>
      <c r="S445" s="54"/>
      <c r="T445" s="54"/>
      <c r="X445" s="2"/>
      <c r="Y445" s="2"/>
      <c r="AF445">
        <v>180</v>
      </c>
      <c r="AG445" s="55" t="s">
        <v>547</v>
      </c>
      <c r="AH445" s="126">
        <f>$N$590</f>
        <v>0</v>
      </c>
    </row>
    <row r="446" spans="14:34" ht="12.75">
      <c r="N446" s="27"/>
      <c r="P446" s="54"/>
      <c r="Q446" s="54"/>
      <c r="R446" s="54"/>
      <c r="S446" s="54"/>
      <c r="X446" s="2"/>
      <c r="AF446">
        <v>181</v>
      </c>
      <c r="AG446" s="55" t="s">
        <v>1738</v>
      </c>
      <c r="AH446" s="126">
        <f>$N$600</f>
        <v>1</v>
      </c>
    </row>
    <row r="447" spans="1:34" ht="12.75">
      <c r="A447" s="23" t="s">
        <v>1450</v>
      </c>
      <c r="B447" s="272" t="s">
        <v>901</v>
      </c>
      <c r="C447" s="248"/>
      <c r="D447" s="248"/>
      <c r="E447" s="248"/>
      <c r="F447" s="248"/>
      <c r="G447" s="248"/>
      <c r="H447" s="248"/>
      <c r="I447" s="248"/>
      <c r="J447" s="248"/>
      <c r="K447" s="248"/>
      <c r="N447" s="114" t="s">
        <v>1252</v>
      </c>
      <c r="O447" s="136" t="s">
        <v>1253</v>
      </c>
      <c r="P447" s="148" t="s">
        <v>1252</v>
      </c>
      <c r="Q447" s="149" t="s">
        <v>1253</v>
      </c>
      <c r="X447" s="2"/>
      <c r="AF447">
        <v>182</v>
      </c>
      <c r="AG447" s="55" t="s">
        <v>1739</v>
      </c>
      <c r="AH447" s="126">
        <f>$N$601</f>
        <v>1</v>
      </c>
    </row>
    <row r="448" spans="2:34" ht="17.25" customHeight="1">
      <c r="B448" s="248"/>
      <c r="C448" s="248"/>
      <c r="D448" s="248"/>
      <c r="E448" s="248"/>
      <c r="F448" s="248"/>
      <c r="G448" s="248"/>
      <c r="H448" s="248"/>
      <c r="I448" s="248"/>
      <c r="J448" s="248"/>
      <c r="K448" s="248"/>
      <c r="M448" s="224"/>
      <c r="N448" s="27" t="s">
        <v>1254</v>
      </c>
      <c r="O448" s="27" t="s">
        <v>1255</v>
      </c>
      <c r="P448" s="19" t="s">
        <v>1534</v>
      </c>
      <c r="Q448" s="19" t="s">
        <v>1534</v>
      </c>
      <c r="X448" s="2"/>
      <c r="Y448" s="2"/>
      <c r="AF448">
        <v>183</v>
      </c>
      <c r="AG448" s="55" t="s">
        <v>1740</v>
      </c>
      <c r="AH448" s="126">
        <f>$N$602</f>
        <v>1</v>
      </c>
    </row>
    <row r="449" spans="3:34" ht="12.75">
      <c r="C449" s="30" t="s">
        <v>875</v>
      </c>
      <c r="M449" s="230" t="s">
        <v>975</v>
      </c>
      <c r="N449" s="42">
        <v>20</v>
      </c>
      <c r="O449" s="42">
        <v>50</v>
      </c>
      <c r="P449" s="104">
        <f>IF($P$180=0,0,N449/$P$180)</f>
        <v>0.22727272727272727</v>
      </c>
      <c r="Q449" s="104">
        <f>IF($P$181=0,0,O449/$P$181)</f>
        <v>0.12919896640826872</v>
      </c>
      <c r="X449" s="2"/>
      <c r="Y449" s="2"/>
      <c r="AF449">
        <v>184</v>
      </c>
      <c r="AG449" s="55" t="s">
        <v>1741</v>
      </c>
      <c r="AH449" s="127">
        <f>$O$600</f>
        <v>1</v>
      </c>
    </row>
    <row r="450" spans="3:34" ht="16.5" customHeight="1">
      <c r="C450" s="30" t="s">
        <v>1362</v>
      </c>
      <c r="M450" s="230" t="s">
        <v>976</v>
      </c>
      <c r="N450" s="42">
        <v>40</v>
      </c>
      <c r="O450" s="42">
        <v>100</v>
      </c>
      <c r="P450" s="104">
        <f>IF($P$180=0,0,N450/$P$180)</f>
        <v>0.45454545454545453</v>
      </c>
      <c r="Q450" s="104">
        <f>IF($P$181=0,0,O450/$P$181)</f>
        <v>0.25839793281653745</v>
      </c>
      <c r="X450" s="2"/>
      <c r="Y450" s="2"/>
      <c r="AF450">
        <v>185</v>
      </c>
      <c r="AG450" s="55" t="s">
        <v>1742</v>
      </c>
      <c r="AH450" s="127">
        <f>$O$601</f>
        <v>1</v>
      </c>
    </row>
    <row r="451" spans="3:34" ht="16.5" customHeight="1">
      <c r="C451" s="30" t="s">
        <v>876</v>
      </c>
      <c r="M451" s="230" t="s">
        <v>977</v>
      </c>
      <c r="N451" s="42">
        <v>28</v>
      </c>
      <c r="O451" s="42">
        <v>207</v>
      </c>
      <c r="P451" s="104">
        <f>IF($P$180=0,0,N451/$P$180)</f>
        <v>0.3181818181818182</v>
      </c>
      <c r="Q451" s="104">
        <f>IF($P$181=0,0,O451/$P$181)</f>
        <v>0.5348837209302325</v>
      </c>
      <c r="X451" s="2"/>
      <c r="Y451" s="2"/>
      <c r="AF451">
        <v>186</v>
      </c>
      <c r="AG451" s="55" t="s">
        <v>1743</v>
      </c>
      <c r="AH451" s="127">
        <f>$O$602</f>
        <v>1</v>
      </c>
    </row>
    <row r="452" spans="3:34" ht="12.75">
      <c r="C452" s="30" t="s">
        <v>877</v>
      </c>
      <c r="M452" s="230" t="s">
        <v>320</v>
      </c>
      <c r="N452" s="42"/>
      <c r="O452" s="42">
        <v>30</v>
      </c>
      <c r="P452" s="104">
        <f>IF($P$180=0,0,N452/$P$180)</f>
        <v>0</v>
      </c>
      <c r="Q452" s="104">
        <f>IF($P$181=0,0,O452/$P$181)</f>
        <v>0.07751937984496124</v>
      </c>
      <c r="X452" s="2"/>
      <c r="Y452" s="2"/>
      <c r="AF452">
        <v>187</v>
      </c>
      <c r="AG452" s="55" t="s">
        <v>1775</v>
      </c>
      <c r="AH452" s="126">
        <f>$N$606</f>
        <v>1</v>
      </c>
    </row>
    <row r="453" spans="3:34" ht="12.75">
      <c r="C453" s="108" t="s">
        <v>926</v>
      </c>
      <c r="M453" s="225" t="s">
        <v>1450</v>
      </c>
      <c r="N453" s="49">
        <f>SUM(N449:N452)</f>
        <v>88</v>
      </c>
      <c r="O453" s="49">
        <f>SUM(O449:O452)</f>
        <v>387</v>
      </c>
      <c r="P453" s="104">
        <f>IF($P$180=0,0,N453/$P$180)</f>
        <v>1</v>
      </c>
      <c r="Q453" s="104">
        <f>IF($P$181=0,0,O453/$P$181)</f>
        <v>1</v>
      </c>
      <c r="R453" s="147"/>
      <c r="S453" s="54"/>
      <c r="T453" s="54"/>
      <c r="X453" s="2"/>
      <c r="Y453" s="2"/>
      <c r="AF453">
        <v>188</v>
      </c>
      <c r="AG453" s="55" t="s">
        <v>1776</v>
      </c>
      <c r="AH453" s="126">
        <f>$N$612</f>
        <v>1</v>
      </c>
    </row>
    <row r="454" spans="3:34" ht="16.5" customHeight="1">
      <c r="C454" s="106" t="s">
        <v>1210</v>
      </c>
      <c r="M454" s="225" t="s">
        <v>571</v>
      </c>
      <c r="N454" s="107">
        <f>IF(N453=0,0,(16*N449+12*N450+8*N451+4*N452)/N453)</f>
        <v>11.636363636363637</v>
      </c>
      <c r="O454" s="107">
        <f>IF(O453=0,0,(16*O449+12*O450+8*O451+4*O452)/O453)</f>
        <v>9.757105943152455</v>
      </c>
      <c r="P454" s="158">
        <f>IF(N453&lt;&gt;$P$180,"ATENTIE! Suma rezultata difera de efectivele de copii !","")</f>
      </c>
      <c r="Q454" s="158">
        <f>IF(O453&lt;&gt;$P$181,"ATENTIE! Suma rezultata difera de efectivele de copii !","")</f>
      </c>
      <c r="R454" s="54"/>
      <c r="S454" s="54"/>
      <c r="T454" s="54"/>
      <c r="X454" s="2"/>
      <c r="Y454" s="2"/>
      <c r="AF454">
        <v>189</v>
      </c>
      <c r="AG454" s="55" t="s">
        <v>473</v>
      </c>
      <c r="AH454" s="126">
        <f>$N$621</f>
        <v>1</v>
      </c>
    </row>
    <row r="455" spans="13:34" ht="16.5" customHeight="1">
      <c r="M455" s="225"/>
      <c r="AF455">
        <v>190</v>
      </c>
      <c r="AG455" s="55" t="s">
        <v>474</v>
      </c>
      <c r="AH455" s="126">
        <f>$N$622</f>
        <v>1</v>
      </c>
    </row>
    <row r="456" spans="1:34" ht="21.75" customHeight="1">
      <c r="A456" s="55" t="s">
        <v>1498</v>
      </c>
      <c r="B456" s="272" t="s">
        <v>902</v>
      </c>
      <c r="C456" s="248"/>
      <c r="D456" s="248"/>
      <c r="E456" s="248"/>
      <c r="F456" s="248"/>
      <c r="G456" s="248"/>
      <c r="H456" s="248"/>
      <c r="I456" s="248"/>
      <c r="J456" s="248"/>
      <c r="K456" s="248"/>
      <c r="AF456">
        <v>191</v>
      </c>
      <c r="AG456" s="55" t="s">
        <v>1745</v>
      </c>
      <c r="AH456" s="126">
        <f>$N$627</f>
        <v>3</v>
      </c>
    </row>
    <row r="457" spans="1:34" ht="21.75" customHeight="1">
      <c r="A457" s="23"/>
      <c r="B457" s="248"/>
      <c r="C457" s="248"/>
      <c r="D457" s="248"/>
      <c r="E457" s="248"/>
      <c r="F457" s="248"/>
      <c r="G457" s="248"/>
      <c r="H457" s="248"/>
      <c r="I457" s="248"/>
      <c r="J457" s="248"/>
      <c r="K457" s="248"/>
      <c r="AF457">
        <v>192</v>
      </c>
      <c r="AG457" s="55" t="s">
        <v>1744</v>
      </c>
      <c r="AH457" s="127">
        <f>$O$627</f>
        <v>2</v>
      </c>
    </row>
    <row r="458" spans="1:34" ht="21.75" customHeight="1">
      <c r="A458" s="23"/>
      <c r="B458" s="248"/>
      <c r="C458" s="248"/>
      <c r="D458" s="248"/>
      <c r="E458" s="248"/>
      <c r="F458" s="248"/>
      <c r="G458" s="248"/>
      <c r="H458" s="248"/>
      <c r="I458" s="248"/>
      <c r="J458" s="248"/>
      <c r="K458" s="248"/>
      <c r="M458" s="225"/>
      <c r="N458" s="27"/>
      <c r="O458" s="27"/>
      <c r="P458" s="28"/>
      <c r="AF458">
        <v>193</v>
      </c>
      <c r="AG458" s="55" t="s">
        <v>1506</v>
      </c>
      <c r="AH458" s="126">
        <f>$N$668</f>
        <v>1</v>
      </c>
    </row>
    <row r="459" spans="1:34" ht="14.25" customHeight="1">
      <c r="A459" s="23"/>
      <c r="B459" s="248"/>
      <c r="C459" s="248"/>
      <c r="D459" s="248"/>
      <c r="E459" s="248"/>
      <c r="F459" s="248"/>
      <c r="G459" s="248"/>
      <c r="H459" s="248"/>
      <c r="I459" s="248"/>
      <c r="J459" s="248"/>
      <c r="K459" s="248"/>
      <c r="M459" s="224"/>
      <c r="N459" s="27"/>
      <c r="AF459">
        <v>194</v>
      </c>
      <c r="AG459" s="55" t="s">
        <v>475</v>
      </c>
      <c r="AH459" s="126">
        <f>$N$675</f>
        <v>2</v>
      </c>
    </row>
    <row r="460" spans="1:34" ht="14.25" customHeight="1">
      <c r="A460" s="23"/>
      <c r="B460" s="248"/>
      <c r="C460" s="248"/>
      <c r="D460" s="248"/>
      <c r="E460" s="248"/>
      <c r="F460" s="248"/>
      <c r="G460" s="248"/>
      <c r="H460" s="248"/>
      <c r="I460" s="248"/>
      <c r="J460" s="248"/>
      <c r="K460" s="248"/>
      <c r="M460" s="224"/>
      <c r="N460" s="29" t="s">
        <v>874</v>
      </c>
      <c r="AF460">
        <v>195</v>
      </c>
      <c r="AG460" s="55" t="s">
        <v>476</v>
      </c>
      <c r="AH460" s="126">
        <f>$N$676</f>
        <v>2</v>
      </c>
    </row>
    <row r="461" spans="3:34" ht="26.25" customHeight="1">
      <c r="C461" s="294" t="s">
        <v>1451</v>
      </c>
      <c r="D461" s="294"/>
      <c r="E461" s="294"/>
      <c r="F461" s="294"/>
      <c r="G461" s="294"/>
      <c r="H461" s="294"/>
      <c r="I461" s="294"/>
      <c r="J461" s="294"/>
      <c r="K461" s="294"/>
      <c r="L461" s="295"/>
      <c r="M461" s="231" t="s">
        <v>321</v>
      </c>
      <c r="N461" s="42"/>
      <c r="AF461">
        <v>196</v>
      </c>
      <c r="AG461" s="55" t="s">
        <v>477</v>
      </c>
      <c r="AH461" s="126">
        <f>$N$677</f>
        <v>1</v>
      </c>
    </row>
    <row r="462" spans="3:34" ht="13.5">
      <c r="C462" s="296" t="s">
        <v>385</v>
      </c>
      <c r="D462" s="297"/>
      <c r="E462" s="297"/>
      <c r="F462" s="297"/>
      <c r="G462" s="297"/>
      <c r="H462" s="297"/>
      <c r="I462" s="297"/>
      <c r="J462" s="297"/>
      <c r="K462" s="297"/>
      <c r="L462" s="14"/>
      <c r="M462" s="231" t="s">
        <v>322</v>
      </c>
      <c r="N462" s="42"/>
      <c r="AF462">
        <v>197</v>
      </c>
      <c r="AG462" s="55" t="s">
        <v>1507</v>
      </c>
      <c r="AH462" s="126">
        <f>$N$679</f>
        <v>1</v>
      </c>
    </row>
    <row r="463" spans="3:34" ht="13.5">
      <c r="C463" s="296" t="s">
        <v>1452</v>
      </c>
      <c r="D463" s="297"/>
      <c r="E463" s="297"/>
      <c r="F463" s="297"/>
      <c r="G463" s="297"/>
      <c r="H463" s="297"/>
      <c r="I463" s="297"/>
      <c r="J463" s="297"/>
      <c r="K463" s="297"/>
      <c r="L463" s="14"/>
      <c r="M463" s="231" t="s">
        <v>323</v>
      </c>
      <c r="N463" s="42"/>
      <c r="AF463">
        <v>198</v>
      </c>
      <c r="AG463" s="55" t="s">
        <v>1024</v>
      </c>
      <c r="AH463" s="126">
        <f>$N$686</f>
        <v>2</v>
      </c>
    </row>
    <row r="464" spans="3:34" ht="13.5">
      <c r="C464" s="296" t="s">
        <v>1453</v>
      </c>
      <c r="D464" s="297"/>
      <c r="E464" s="297"/>
      <c r="F464" s="297"/>
      <c r="G464" s="297"/>
      <c r="H464" s="297"/>
      <c r="I464" s="297"/>
      <c r="J464" s="297"/>
      <c r="K464" s="297"/>
      <c r="L464" s="14"/>
      <c r="M464" s="231" t="s">
        <v>324</v>
      </c>
      <c r="N464" s="42"/>
      <c r="AF464">
        <v>199</v>
      </c>
      <c r="AG464" s="55" t="s">
        <v>1025</v>
      </c>
      <c r="AH464" s="126">
        <f>$N$687</f>
        <v>1</v>
      </c>
    </row>
    <row r="465" spans="3:34" ht="13.5">
      <c r="C465" s="296" t="s">
        <v>1700</v>
      </c>
      <c r="D465" s="297"/>
      <c r="E465" s="297"/>
      <c r="F465" s="297"/>
      <c r="G465" s="297"/>
      <c r="H465" s="297"/>
      <c r="I465" s="297"/>
      <c r="J465" s="297"/>
      <c r="K465" s="297"/>
      <c r="L465" s="14"/>
      <c r="M465" s="231" t="s">
        <v>574</v>
      </c>
      <c r="N465" s="42"/>
      <c r="AF465">
        <v>200</v>
      </c>
      <c r="AG465" s="55" t="s">
        <v>1026</v>
      </c>
      <c r="AH465" s="126">
        <f>$N$688</f>
        <v>10</v>
      </c>
    </row>
    <row r="466" spans="3:34" ht="12.75">
      <c r="C466" s="296" t="s">
        <v>880</v>
      </c>
      <c r="D466" s="297"/>
      <c r="E466" s="297"/>
      <c r="F466" s="297"/>
      <c r="G466" s="297"/>
      <c r="H466" s="297"/>
      <c r="I466" s="297"/>
      <c r="J466" s="297"/>
      <c r="K466" s="297"/>
      <c r="L466" s="14"/>
      <c r="M466" s="231" t="s">
        <v>575</v>
      </c>
      <c r="N466" s="42"/>
      <c r="O466" s="2" t="s">
        <v>888</v>
      </c>
      <c r="P466" s="333"/>
      <c r="Q466" s="333"/>
      <c r="AF466">
        <v>201</v>
      </c>
      <c r="AG466" s="55" t="s">
        <v>1027</v>
      </c>
      <c r="AH466" s="126">
        <f>$N$689</f>
        <v>0</v>
      </c>
    </row>
    <row r="467" spans="3:34" ht="12.75">
      <c r="C467" s="296" t="s">
        <v>881</v>
      </c>
      <c r="D467" s="297"/>
      <c r="E467" s="297"/>
      <c r="F467" s="297"/>
      <c r="G467" s="297"/>
      <c r="H467" s="297"/>
      <c r="I467" s="297"/>
      <c r="J467" s="297"/>
      <c r="K467" s="297"/>
      <c r="L467" s="14"/>
      <c r="M467" s="231" t="s">
        <v>576</v>
      </c>
      <c r="N467" s="42"/>
      <c r="O467" s="2" t="s">
        <v>888</v>
      </c>
      <c r="P467" s="333"/>
      <c r="Q467" s="333"/>
      <c r="AF467">
        <v>202</v>
      </c>
      <c r="AG467" s="55" t="s">
        <v>1746</v>
      </c>
      <c r="AH467" s="127">
        <f>$O$686</f>
        <v>1</v>
      </c>
    </row>
    <row r="468" spans="3:34" ht="12.75">
      <c r="C468" s="296" t="s">
        <v>467</v>
      </c>
      <c r="D468" s="297"/>
      <c r="E468" s="297"/>
      <c r="F468" s="297"/>
      <c r="G468" s="297"/>
      <c r="H468" s="297"/>
      <c r="I468" s="297"/>
      <c r="J468" s="297"/>
      <c r="K468" s="297"/>
      <c r="L468" s="14"/>
      <c r="M468" s="231" t="s">
        <v>577</v>
      </c>
      <c r="N468" s="42"/>
      <c r="O468" s="2" t="s">
        <v>888</v>
      </c>
      <c r="P468" s="333"/>
      <c r="Q468" s="333"/>
      <c r="AF468">
        <v>203</v>
      </c>
      <c r="AG468" s="55" t="s">
        <v>1747</v>
      </c>
      <c r="AH468" s="127">
        <f>$O$687</f>
        <v>1</v>
      </c>
    </row>
    <row r="469" spans="32:34" ht="12.75">
      <c r="AF469">
        <v>204</v>
      </c>
      <c r="AG469" s="55" t="s">
        <v>1235</v>
      </c>
      <c r="AH469" s="127">
        <f>$O$688</f>
        <v>2</v>
      </c>
    </row>
    <row r="470" spans="1:34" ht="20.25">
      <c r="A470" s="304" t="s">
        <v>915</v>
      </c>
      <c r="B470" s="305"/>
      <c r="C470" s="305"/>
      <c r="D470" s="305"/>
      <c r="E470" s="305"/>
      <c r="F470" s="305"/>
      <c r="G470" s="305"/>
      <c r="H470" s="305"/>
      <c r="I470" s="305"/>
      <c r="J470" s="305"/>
      <c r="K470" s="306"/>
      <c r="L470" s="1"/>
      <c r="AF470">
        <v>205</v>
      </c>
      <c r="AG470" s="55" t="s">
        <v>1236</v>
      </c>
      <c r="AH470" s="127">
        <f>$O$689</f>
        <v>2</v>
      </c>
    </row>
    <row r="471" spans="32:34" ht="14.25">
      <c r="AF471">
        <v>206</v>
      </c>
      <c r="AG471" s="123" t="s">
        <v>1028</v>
      </c>
      <c r="AH471" s="126">
        <f>$N$694</f>
        <v>4</v>
      </c>
    </row>
    <row r="472" spans="1:34" ht="20.25" customHeight="1">
      <c r="A472" s="23" t="s">
        <v>1502</v>
      </c>
      <c r="B472" s="298" t="s">
        <v>1581</v>
      </c>
      <c r="C472" s="299"/>
      <c r="D472" s="299"/>
      <c r="E472" s="299"/>
      <c r="F472" s="299"/>
      <c r="G472" s="299"/>
      <c r="H472" s="299"/>
      <c r="I472" s="299"/>
      <c r="J472" s="299"/>
      <c r="K472" s="299"/>
      <c r="N472" s="51"/>
      <c r="AF472">
        <v>207</v>
      </c>
      <c r="AG472" s="123" t="s">
        <v>1029</v>
      </c>
      <c r="AH472" s="127">
        <f>$O$694</f>
        <v>3</v>
      </c>
    </row>
    <row r="473" spans="1:34" ht="17.25" customHeight="1">
      <c r="A473" s="23"/>
      <c r="B473" s="299"/>
      <c r="C473" s="299"/>
      <c r="D473" s="299"/>
      <c r="E473" s="299"/>
      <c r="F473" s="299"/>
      <c r="G473" s="299"/>
      <c r="H473" s="299"/>
      <c r="I473" s="299"/>
      <c r="J473" s="299"/>
      <c r="K473" s="299"/>
      <c r="M473" s="225"/>
      <c r="N473" s="114" t="s">
        <v>1252</v>
      </c>
      <c r="O473" s="136" t="s">
        <v>1253</v>
      </c>
      <c r="P473" s="148" t="s">
        <v>1252</v>
      </c>
      <c r="Q473" s="149" t="s">
        <v>1253</v>
      </c>
      <c r="AF473">
        <v>208</v>
      </c>
      <c r="AG473" s="55" t="s">
        <v>1514</v>
      </c>
      <c r="AH473" s="126">
        <f>$N$702</f>
        <v>2</v>
      </c>
    </row>
    <row r="474" spans="1:34" ht="20.25" customHeight="1">
      <c r="A474" s="23"/>
      <c r="B474" s="299"/>
      <c r="C474" s="299"/>
      <c r="D474" s="299"/>
      <c r="E474" s="299"/>
      <c r="F474" s="299"/>
      <c r="G474" s="299"/>
      <c r="H474" s="299"/>
      <c r="I474" s="299"/>
      <c r="J474" s="299"/>
      <c r="K474" s="299"/>
      <c r="M474" s="225"/>
      <c r="N474" s="27" t="s">
        <v>1254</v>
      </c>
      <c r="O474" s="27" t="s">
        <v>1255</v>
      </c>
      <c r="P474" s="19" t="s">
        <v>1534</v>
      </c>
      <c r="Q474" s="19" t="s">
        <v>1534</v>
      </c>
      <c r="AF474">
        <v>209</v>
      </c>
      <c r="AG474" s="55" t="s">
        <v>1522</v>
      </c>
      <c r="AH474" s="126">
        <f>$N$706</f>
        <v>1</v>
      </c>
    </row>
    <row r="475" spans="2:34" ht="14.25" customHeight="1">
      <c r="B475" s="23"/>
      <c r="C475" s="30" t="s">
        <v>917</v>
      </c>
      <c r="M475" s="225" t="s">
        <v>325</v>
      </c>
      <c r="N475" s="42">
        <v>70</v>
      </c>
      <c r="O475" s="42">
        <v>350</v>
      </c>
      <c r="P475" s="104">
        <f>IF($P$180=0,0,N475/$P$180)</f>
        <v>0.7954545454545454</v>
      </c>
      <c r="Q475" s="104">
        <f>IF($P$181=0,0,O475/$P$181)</f>
        <v>0.9043927648578811</v>
      </c>
      <c r="AF475">
        <v>210</v>
      </c>
      <c r="AG475" s="55" t="s">
        <v>452</v>
      </c>
      <c r="AH475" s="126">
        <f>$N$710</f>
        <v>2</v>
      </c>
    </row>
    <row r="476" spans="3:34" ht="12.75">
      <c r="C476" s="30" t="s">
        <v>918</v>
      </c>
      <c r="M476" s="225" t="s">
        <v>326</v>
      </c>
      <c r="N476" s="42">
        <v>18</v>
      </c>
      <c r="O476" s="42">
        <v>37</v>
      </c>
      <c r="P476" s="104">
        <f>IF($P$180=0,0,N476/$P$180)</f>
        <v>0.20454545454545456</v>
      </c>
      <c r="Q476" s="104">
        <f>IF($P$181=0,0,O476/$P$181)</f>
        <v>0.09560723514211886</v>
      </c>
      <c r="AF476">
        <v>211</v>
      </c>
      <c r="AG476" s="55" t="s">
        <v>453</v>
      </c>
      <c r="AH476" s="126">
        <f>$N$711</f>
        <v>1</v>
      </c>
    </row>
    <row r="477" spans="3:34" ht="12.75">
      <c r="C477" s="30" t="s">
        <v>919</v>
      </c>
      <c r="M477" s="225" t="s">
        <v>327</v>
      </c>
      <c r="N477" s="42">
        <v>0</v>
      </c>
      <c r="O477" s="42">
        <v>0</v>
      </c>
      <c r="P477" s="104">
        <f>IF($P$180=0,0,N477/$P$180)</f>
        <v>0</v>
      </c>
      <c r="Q477" s="104">
        <f>IF($P$181=0,0,O477/$P$181)</f>
        <v>0</v>
      </c>
      <c r="AF477">
        <v>212</v>
      </c>
      <c r="AG477" s="55" t="s">
        <v>454</v>
      </c>
      <c r="AH477" s="126">
        <f>$N$712</f>
        <v>2</v>
      </c>
    </row>
    <row r="478" spans="3:34" ht="12.75">
      <c r="C478" s="108" t="s">
        <v>926</v>
      </c>
      <c r="M478" s="225" t="s">
        <v>1502</v>
      </c>
      <c r="N478" s="49">
        <f>SUM(N475:N477)</f>
        <v>88</v>
      </c>
      <c r="O478" s="49">
        <f>SUM(O475:O477)</f>
        <v>387</v>
      </c>
      <c r="P478" s="104">
        <f>IF($P$180=0,0,N478/$P$180)</f>
        <v>1</v>
      </c>
      <c r="Q478" s="104">
        <f>IF($P$181=0,0,O478/$P$181)</f>
        <v>1</v>
      </c>
      <c r="R478" s="54"/>
      <c r="AF478">
        <v>213</v>
      </c>
      <c r="AG478" s="151" t="s">
        <v>1792</v>
      </c>
      <c r="AH478" s="126">
        <f>$N$721</f>
        <v>0</v>
      </c>
    </row>
    <row r="479" spans="3:34" ht="12.75">
      <c r="C479" s="106" t="s">
        <v>1211</v>
      </c>
      <c r="M479" s="225" t="s">
        <v>573</v>
      </c>
      <c r="N479" s="107">
        <f>IF(N478=0,0,(15*N475+45*N476+90*N477)/N478)</f>
        <v>21.136363636363637</v>
      </c>
      <c r="O479" s="107">
        <f>IF(O478=0,0,(15*O475+45*O476+90*O477)/O478)</f>
        <v>17.868217054263567</v>
      </c>
      <c r="P479" s="158">
        <f>IF(N478&lt;&gt;$P$180,"ATENTIE! Suma rezultata difera de efectivele de copii !","")</f>
      </c>
      <c r="Q479" s="158">
        <f>IF(O478&lt;&gt;$P$181,"ATENTIE! Suma rezultata difera de efectivele de copii şcolare.!","")</f>
      </c>
      <c r="R479" s="54"/>
      <c r="AF479">
        <v>214</v>
      </c>
      <c r="AG479" s="144" t="s">
        <v>1793</v>
      </c>
      <c r="AH479" s="126">
        <f>$N$722</f>
        <v>20</v>
      </c>
    </row>
    <row r="480" spans="3:34" ht="12.75">
      <c r="C480" s="106"/>
      <c r="M480" s="225"/>
      <c r="N480" s="107"/>
      <c r="O480"/>
      <c r="P480"/>
      <c r="AF480">
        <v>215</v>
      </c>
      <c r="AG480" s="144" t="s">
        <v>1423</v>
      </c>
      <c r="AH480" s="126">
        <f>$N$723</f>
        <v>7</v>
      </c>
    </row>
    <row r="481" spans="1:34" ht="15.75" customHeight="1">
      <c r="A481" s="81" t="s">
        <v>1770</v>
      </c>
      <c r="B481" s="300" t="s">
        <v>1701</v>
      </c>
      <c r="C481" s="301"/>
      <c r="D481" s="301"/>
      <c r="E481" s="301"/>
      <c r="F481" s="301"/>
      <c r="G481" s="301"/>
      <c r="H481" s="301"/>
      <c r="I481" s="301"/>
      <c r="J481" s="301"/>
      <c r="K481" s="301"/>
      <c r="M481" s="230"/>
      <c r="N481" s="50"/>
      <c r="O481" s="50"/>
      <c r="AF481">
        <v>216</v>
      </c>
      <c r="AG481" s="144" t="s">
        <v>1424</v>
      </c>
      <c r="AH481" s="126">
        <f>$N$724</f>
        <v>6</v>
      </c>
    </row>
    <row r="482" spans="1:34" ht="12.75">
      <c r="A482" s="83"/>
      <c r="B482" s="301"/>
      <c r="C482" s="301"/>
      <c r="D482" s="301"/>
      <c r="E482" s="301"/>
      <c r="F482" s="301"/>
      <c r="G482" s="301"/>
      <c r="H482" s="301"/>
      <c r="I482" s="301"/>
      <c r="J482" s="301"/>
      <c r="K482" s="301"/>
      <c r="M482" s="230"/>
      <c r="N482" s="50"/>
      <c r="O482" s="50"/>
      <c r="AF482">
        <v>217</v>
      </c>
      <c r="AG482" s="144" t="s">
        <v>1425</v>
      </c>
      <c r="AH482" s="126">
        <f>$N$725</f>
        <v>0</v>
      </c>
    </row>
    <row r="483" spans="1:34" ht="17.25" customHeight="1">
      <c r="A483" s="81"/>
      <c r="B483" s="301"/>
      <c r="C483" s="301"/>
      <c r="D483" s="301"/>
      <c r="E483" s="301"/>
      <c r="F483" s="301"/>
      <c r="G483" s="301"/>
      <c r="H483" s="301"/>
      <c r="I483" s="301"/>
      <c r="J483" s="301"/>
      <c r="K483" s="301"/>
      <c r="M483" s="230"/>
      <c r="N483" s="27" t="s">
        <v>874</v>
      </c>
      <c r="O483" s="19" t="s">
        <v>1534</v>
      </c>
      <c r="AF483">
        <v>218</v>
      </c>
      <c r="AG483" s="144" t="s">
        <v>1426</v>
      </c>
      <c r="AH483" s="126">
        <f>$N$726</f>
        <v>0</v>
      </c>
    </row>
    <row r="484" spans="2:34" ht="16.5" customHeight="1">
      <c r="B484" s="23"/>
      <c r="C484" s="30" t="s">
        <v>1475</v>
      </c>
      <c r="M484" s="225" t="s">
        <v>328</v>
      </c>
      <c r="N484" s="42">
        <v>384</v>
      </c>
      <c r="O484" s="104">
        <f>IF($P$181=0,0,N484/$P$181)</f>
        <v>0.9922480620155039</v>
      </c>
      <c r="AF484">
        <v>219</v>
      </c>
      <c r="AG484" s="151" t="s">
        <v>486</v>
      </c>
      <c r="AH484" s="126">
        <f>$N$731</f>
        <v>33</v>
      </c>
    </row>
    <row r="485" spans="3:34" ht="16.5" customHeight="1">
      <c r="C485" s="30" t="s">
        <v>1476</v>
      </c>
      <c r="M485" s="225" t="s">
        <v>329</v>
      </c>
      <c r="N485" s="42">
        <v>3</v>
      </c>
      <c r="O485" s="104">
        <f>IF($P$181=0,0,N485/$P$181)</f>
        <v>0.007751937984496124</v>
      </c>
      <c r="AF485">
        <v>220</v>
      </c>
      <c r="AG485" s="151" t="s">
        <v>487</v>
      </c>
      <c r="AH485" s="126">
        <f>$N$732</f>
        <v>33</v>
      </c>
    </row>
    <row r="486" spans="3:34" ht="16.5" customHeight="1">
      <c r="C486" s="30" t="s">
        <v>1682</v>
      </c>
      <c r="M486" s="225" t="s">
        <v>330</v>
      </c>
      <c r="N486" s="42"/>
      <c r="O486" s="104">
        <f>IF($P$181=0,0,N486/$P$181)</f>
        <v>0</v>
      </c>
      <c r="AF486">
        <v>221</v>
      </c>
      <c r="AG486" s="151" t="s">
        <v>488</v>
      </c>
      <c r="AH486" s="126">
        <f>$N$733</f>
        <v>8</v>
      </c>
    </row>
    <row r="487" spans="3:34" ht="16.5" customHeight="1">
      <c r="C487" s="30" t="s">
        <v>564</v>
      </c>
      <c r="M487" s="225" t="s">
        <v>572</v>
      </c>
      <c r="N487" s="42"/>
      <c r="O487" s="104">
        <f>IF($P$181=0,0,N487/$P$181)</f>
        <v>0</v>
      </c>
      <c r="AF487">
        <v>221</v>
      </c>
      <c r="AG487" s="151" t="s">
        <v>488</v>
      </c>
      <c r="AH487" s="126">
        <f>$N$733</f>
        <v>8</v>
      </c>
    </row>
    <row r="488" spans="3:34" ht="12.75">
      <c r="C488" s="108" t="s">
        <v>926</v>
      </c>
      <c r="M488" s="232" t="s">
        <v>1770</v>
      </c>
      <c r="N488" s="50">
        <f>SUM(N484:N487)</f>
        <v>387</v>
      </c>
      <c r="O488" s="104">
        <f>IF($P$181=0,0,N488/$P$181)</f>
        <v>1</v>
      </c>
      <c r="P488" s="158">
        <f>IF(N488&lt;&gt;$P$181,"ATENTIE! Suma rezultata difera de efectivele de copii !","")</f>
      </c>
      <c r="Q488" s="54"/>
      <c r="R488" s="54"/>
      <c r="AF488">
        <v>222</v>
      </c>
      <c r="AG488" s="151" t="s">
        <v>414</v>
      </c>
      <c r="AH488" s="126">
        <f>$N$734</f>
        <v>2</v>
      </c>
    </row>
    <row r="489" spans="3:34" ht="15.75" customHeight="1">
      <c r="C489" s="108"/>
      <c r="M489" s="232"/>
      <c r="N489" s="50"/>
      <c r="O489" s="104"/>
      <c r="P489" s="54"/>
      <c r="Q489" s="54"/>
      <c r="R489" s="54"/>
      <c r="AF489">
        <v>223</v>
      </c>
      <c r="AG489" s="151" t="s">
        <v>1246</v>
      </c>
      <c r="AH489" s="126">
        <f>$N$735</f>
        <v>0</v>
      </c>
    </row>
    <row r="490" spans="1:34" ht="15.75" customHeight="1">
      <c r="A490" s="23" t="s">
        <v>1263</v>
      </c>
      <c r="B490" s="311" t="s">
        <v>42</v>
      </c>
      <c r="C490" s="273"/>
      <c r="D490" s="273"/>
      <c r="E490" s="273"/>
      <c r="F490" s="273"/>
      <c r="G490" s="273"/>
      <c r="H490" s="273"/>
      <c r="I490" s="273"/>
      <c r="J490" s="273"/>
      <c r="K490" s="273"/>
      <c r="M490" s="230"/>
      <c r="N490" s="50"/>
      <c r="P490" s="71"/>
      <c r="Q490" s="71"/>
      <c r="R490" s="71"/>
      <c r="AF490">
        <v>224</v>
      </c>
      <c r="AG490" s="153" t="s">
        <v>417</v>
      </c>
      <c r="AH490" s="126">
        <f>$N$741</f>
        <v>31.61</v>
      </c>
    </row>
    <row r="491" spans="2:34" ht="15.75" customHeight="1">
      <c r="B491" s="273"/>
      <c r="C491" s="273"/>
      <c r="D491" s="273"/>
      <c r="E491" s="273"/>
      <c r="F491" s="273"/>
      <c r="G491" s="273"/>
      <c r="H491" s="273"/>
      <c r="I491" s="273"/>
      <c r="J491" s="273"/>
      <c r="K491" s="273"/>
      <c r="M491" s="230"/>
      <c r="N491" s="50"/>
      <c r="O491" s="50"/>
      <c r="AF491">
        <v>225</v>
      </c>
      <c r="AG491" s="153" t="s">
        <v>418</v>
      </c>
      <c r="AH491" s="126">
        <f>$N$742</f>
        <v>31.61</v>
      </c>
    </row>
    <row r="492" spans="2:34" ht="12.75">
      <c r="B492" s="273"/>
      <c r="C492" s="273"/>
      <c r="D492" s="273"/>
      <c r="E492" s="273"/>
      <c r="F492" s="273"/>
      <c r="G492" s="273"/>
      <c r="H492" s="273"/>
      <c r="I492" s="273"/>
      <c r="J492" s="273"/>
      <c r="K492" s="273"/>
      <c r="M492" s="230"/>
      <c r="N492" s="50"/>
      <c r="O492" s="50"/>
      <c r="AF492">
        <v>226</v>
      </c>
      <c r="AG492" s="153" t="s">
        <v>419</v>
      </c>
      <c r="AH492" s="126">
        <f>$N$743</f>
        <v>0.16</v>
      </c>
    </row>
    <row r="493" spans="2:34" ht="13.5" thickBot="1">
      <c r="B493" s="75"/>
      <c r="C493" s="75"/>
      <c r="D493" s="75"/>
      <c r="E493" s="75"/>
      <c r="F493" s="75"/>
      <c r="G493" s="75"/>
      <c r="H493" s="75"/>
      <c r="I493" s="75"/>
      <c r="J493" s="75"/>
      <c r="K493" s="75"/>
      <c r="M493" s="230"/>
      <c r="N493" s="50"/>
      <c r="O493" s="50"/>
      <c r="AF493">
        <v>227</v>
      </c>
      <c r="AG493" s="153" t="s">
        <v>420</v>
      </c>
      <c r="AH493" s="126">
        <f>$N$744</f>
        <v>0</v>
      </c>
    </row>
    <row r="494" spans="1:34" ht="14.25">
      <c r="A494" s="23"/>
      <c r="B494" s="302" t="s">
        <v>578</v>
      </c>
      <c r="C494" s="303"/>
      <c r="D494" s="303"/>
      <c r="E494" s="303"/>
      <c r="F494" s="303"/>
      <c r="G494" s="303"/>
      <c r="H494" s="303"/>
      <c r="I494" s="303"/>
      <c r="J494" s="303"/>
      <c r="K494" s="303"/>
      <c r="M494" s="225" t="s">
        <v>579</v>
      </c>
      <c r="N494" s="52">
        <v>1</v>
      </c>
      <c r="O494" s="50"/>
      <c r="AF494">
        <v>228</v>
      </c>
      <c r="AG494" s="153" t="s">
        <v>421</v>
      </c>
      <c r="AH494" s="126">
        <f>$N$755</f>
        <v>1</v>
      </c>
    </row>
    <row r="495" spans="3:34" ht="12.75">
      <c r="C495" s="292" t="s">
        <v>1479</v>
      </c>
      <c r="D495" s="293"/>
      <c r="E495" s="293"/>
      <c r="F495" s="293"/>
      <c r="G495" s="293"/>
      <c r="H495" s="293"/>
      <c r="I495" s="293"/>
      <c r="J495" s="293"/>
      <c r="M495" s="230"/>
      <c r="AF495">
        <v>229</v>
      </c>
      <c r="AG495" s="153" t="s">
        <v>422</v>
      </c>
      <c r="AH495" s="126">
        <f>$N$756</f>
        <v>1</v>
      </c>
    </row>
    <row r="496" spans="3:34" ht="12.75">
      <c r="C496" s="292" t="s">
        <v>1480</v>
      </c>
      <c r="D496" s="336"/>
      <c r="E496" s="336"/>
      <c r="F496" s="336"/>
      <c r="G496" s="336"/>
      <c r="H496" s="336"/>
      <c r="I496" s="336"/>
      <c r="J496" s="336"/>
      <c r="M496" s="230"/>
      <c r="AF496">
        <v>230</v>
      </c>
      <c r="AG496" s="153" t="s">
        <v>423</v>
      </c>
      <c r="AH496" s="126">
        <f>$N$757</f>
        <v>1</v>
      </c>
    </row>
    <row r="497" spans="3:34" ht="16.5" customHeight="1">
      <c r="C497" s="292" t="s">
        <v>1481</v>
      </c>
      <c r="D497" s="336"/>
      <c r="E497" s="336"/>
      <c r="F497" s="336"/>
      <c r="G497" s="336"/>
      <c r="H497" s="336"/>
      <c r="I497" s="336"/>
      <c r="J497" s="336"/>
      <c r="M497" s="230"/>
      <c r="AF497">
        <v>231</v>
      </c>
      <c r="AG497" s="153" t="s">
        <v>424</v>
      </c>
      <c r="AH497" s="126">
        <f>$N$758</f>
        <v>1</v>
      </c>
    </row>
    <row r="498" spans="3:34" ht="16.5" customHeight="1" thickBot="1">
      <c r="C498" s="12"/>
      <c r="M498" s="230"/>
      <c r="N498" s="50"/>
      <c r="O498" s="50"/>
      <c r="AF498">
        <v>232</v>
      </c>
      <c r="AG498" s="153" t="s">
        <v>425</v>
      </c>
      <c r="AH498" s="126">
        <f>$N$759</f>
        <v>1</v>
      </c>
    </row>
    <row r="499" spans="1:34" ht="16.5" customHeight="1" thickBot="1">
      <c r="A499" s="23"/>
      <c r="B499" s="302" t="s">
        <v>580</v>
      </c>
      <c r="C499" s="303"/>
      <c r="D499" s="303"/>
      <c r="E499" s="303"/>
      <c r="F499" s="303"/>
      <c r="G499" s="303"/>
      <c r="H499" s="303"/>
      <c r="I499" s="303"/>
      <c r="J499" s="303"/>
      <c r="K499" s="303"/>
      <c r="M499" s="225" t="s">
        <v>1774</v>
      </c>
      <c r="N499" s="13"/>
      <c r="O499" s="50"/>
      <c r="AF499">
        <v>233</v>
      </c>
      <c r="AG499" s="153" t="s">
        <v>426</v>
      </c>
      <c r="AH499" s="126">
        <f>$N$760</f>
        <v>1</v>
      </c>
    </row>
    <row r="500" spans="3:34" ht="12.75">
      <c r="C500" s="292" t="s">
        <v>1482</v>
      </c>
      <c r="D500" s="336"/>
      <c r="E500" s="336"/>
      <c r="F500" s="336"/>
      <c r="G500" s="336"/>
      <c r="H500" s="336"/>
      <c r="I500" s="336"/>
      <c r="J500" s="336"/>
      <c r="M500" s="230"/>
      <c r="N500" s="50"/>
      <c r="AF500">
        <v>234</v>
      </c>
      <c r="AG500" s="153" t="s">
        <v>427</v>
      </c>
      <c r="AH500" s="126">
        <f>$N$761</f>
        <v>1</v>
      </c>
    </row>
    <row r="501" spans="3:34" ht="12.75">
      <c r="C501" s="292" t="s">
        <v>1483</v>
      </c>
      <c r="D501" s="336"/>
      <c r="E501" s="336"/>
      <c r="F501" s="336"/>
      <c r="G501" s="336"/>
      <c r="H501" s="336"/>
      <c r="I501" s="336"/>
      <c r="J501" s="336"/>
      <c r="M501" s="230"/>
      <c r="N501" s="50"/>
      <c r="AF501">
        <v>235</v>
      </c>
      <c r="AG501" s="153" t="s">
        <v>428</v>
      </c>
      <c r="AH501" s="126">
        <f>$N$762</f>
        <v>1</v>
      </c>
    </row>
    <row r="502" spans="3:34" ht="12.75" customHeight="1" thickBot="1">
      <c r="C502" s="12"/>
      <c r="M502" s="230"/>
      <c r="N502" s="27"/>
      <c r="O502" s="50"/>
      <c r="AF502">
        <v>236</v>
      </c>
      <c r="AG502" s="153" t="s">
        <v>429</v>
      </c>
      <c r="AH502" s="126">
        <f>$N$763</f>
        <v>3</v>
      </c>
    </row>
    <row r="503" spans="1:34" ht="12.75" customHeight="1" thickBot="1">
      <c r="A503" s="23"/>
      <c r="B503" s="302" t="s">
        <v>581</v>
      </c>
      <c r="C503" s="303"/>
      <c r="D503" s="303"/>
      <c r="E503" s="303"/>
      <c r="F503" s="303"/>
      <c r="G503" s="303"/>
      <c r="H503" s="303"/>
      <c r="I503" s="303"/>
      <c r="J503" s="303"/>
      <c r="K503" s="303"/>
      <c r="M503" s="225" t="s">
        <v>1392</v>
      </c>
      <c r="N503" s="13">
        <v>1</v>
      </c>
      <c r="O503" s="50"/>
      <c r="AF503">
        <v>237</v>
      </c>
      <c r="AG503" s="153" t="s">
        <v>430</v>
      </c>
      <c r="AH503" s="126">
        <f>$N$764</f>
        <v>2</v>
      </c>
    </row>
    <row r="504" spans="3:34" ht="12.75" customHeight="1">
      <c r="C504" s="30" t="s">
        <v>1477</v>
      </c>
      <c r="M504" s="230"/>
      <c r="N504" s="50"/>
      <c r="AF504">
        <v>238</v>
      </c>
      <c r="AG504" s="153" t="s">
        <v>431</v>
      </c>
      <c r="AH504" s="126">
        <f>$N$765</f>
        <v>1</v>
      </c>
    </row>
    <row r="505" spans="3:34" ht="12.75">
      <c r="C505" s="30" t="s">
        <v>1478</v>
      </c>
      <c r="M505" s="230"/>
      <c r="N505" s="50"/>
      <c r="AF505">
        <v>239</v>
      </c>
      <c r="AG505" s="153" t="s">
        <v>432</v>
      </c>
      <c r="AH505" s="126">
        <f>$N$766</f>
        <v>4</v>
      </c>
    </row>
    <row r="506" spans="3:34" ht="12.75">
      <c r="C506" s="12"/>
      <c r="M506" s="230"/>
      <c r="N506" s="50"/>
      <c r="O506" s="50"/>
      <c r="AF506">
        <v>240</v>
      </c>
      <c r="AG506" s="153" t="s">
        <v>433</v>
      </c>
      <c r="AH506" s="126">
        <f>$N$767</f>
        <v>1</v>
      </c>
    </row>
    <row r="507" spans="1:34" ht="12.75" customHeight="1" thickBot="1">
      <c r="A507" s="21" t="s">
        <v>1503</v>
      </c>
      <c r="B507" s="302" t="s">
        <v>1459</v>
      </c>
      <c r="C507" s="303"/>
      <c r="D507" s="303"/>
      <c r="E507" s="303"/>
      <c r="F507" s="303"/>
      <c r="G507" s="303"/>
      <c r="H507" s="303"/>
      <c r="I507" s="303"/>
      <c r="J507" s="303"/>
      <c r="K507" s="303"/>
      <c r="M507" s="230"/>
      <c r="N507" s="27"/>
      <c r="O507" s="50"/>
      <c r="AF507">
        <v>241</v>
      </c>
      <c r="AG507" s="153" t="s">
        <v>434</v>
      </c>
      <c r="AH507" s="126">
        <f>$N$768</f>
        <v>1</v>
      </c>
    </row>
    <row r="508" spans="1:34" ht="12.75" customHeight="1">
      <c r="A508" s="23"/>
      <c r="B508" s="302" t="s">
        <v>582</v>
      </c>
      <c r="C508" s="303"/>
      <c r="D508" s="303"/>
      <c r="E508" s="303"/>
      <c r="F508" s="303"/>
      <c r="G508" s="303"/>
      <c r="H508" s="303"/>
      <c r="I508" s="303"/>
      <c r="J508" s="303"/>
      <c r="K508" s="303"/>
      <c r="M508" s="225" t="s">
        <v>331</v>
      </c>
      <c r="N508" s="52">
        <v>1</v>
      </c>
      <c r="O508" s="50"/>
      <c r="AF508">
        <v>242</v>
      </c>
      <c r="AG508" s="153" t="s">
        <v>435</v>
      </c>
      <c r="AH508" s="126">
        <f>$N$769</f>
        <v>1</v>
      </c>
    </row>
    <row r="509" spans="3:34" ht="12.75">
      <c r="C509" s="159" t="s">
        <v>1482</v>
      </c>
      <c r="D509" s="76"/>
      <c r="E509" s="76"/>
      <c r="F509" s="76"/>
      <c r="G509" s="76"/>
      <c r="H509" s="76"/>
      <c r="I509" s="76"/>
      <c r="J509" s="76"/>
      <c r="M509" s="230"/>
      <c r="N509" s="50"/>
      <c r="AF509">
        <v>243</v>
      </c>
      <c r="AG509" s="153" t="s">
        <v>436</v>
      </c>
      <c r="AH509" s="126">
        <f>$N$770</f>
        <v>4</v>
      </c>
    </row>
    <row r="510" spans="3:34" ht="12.75">
      <c r="C510" s="159" t="s">
        <v>1483</v>
      </c>
      <c r="D510" s="76"/>
      <c r="E510" s="76"/>
      <c r="F510" s="76"/>
      <c r="G510" s="76"/>
      <c r="H510" s="76"/>
      <c r="I510" s="76"/>
      <c r="J510" s="76"/>
      <c r="M510" s="230"/>
      <c r="N510" s="50"/>
      <c r="AF510">
        <v>244</v>
      </c>
      <c r="AG510" s="153" t="s">
        <v>437</v>
      </c>
      <c r="AH510" s="126">
        <f>$N$771</f>
        <v>1</v>
      </c>
    </row>
    <row r="511" spans="3:34" ht="12.75">
      <c r="C511" s="27" t="s">
        <v>1683</v>
      </c>
      <c r="D511" s="54"/>
      <c r="E511" s="54"/>
      <c r="F511" s="54"/>
      <c r="G511" s="54"/>
      <c r="H511" s="54"/>
      <c r="I511" s="54"/>
      <c r="J511" s="54"/>
      <c r="M511" s="230"/>
      <c r="N511" s="50"/>
      <c r="AF511">
        <v>245</v>
      </c>
      <c r="AG511" s="153" t="s">
        <v>438</v>
      </c>
      <c r="AH511" s="126">
        <f>$N$772</f>
        <v>4</v>
      </c>
    </row>
    <row r="512" spans="1:34" ht="14.25">
      <c r="A512" s="23"/>
      <c r="B512" s="302" t="s">
        <v>583</v>
      </c>
      <c r="C512" s="303"/>
      <c r="D512" s="303"/>
      <c r="E512" s="303"/>
      <c r="F512" s="303"/>
      <c r="G512" s="303"/>
      <c r="H512" s="303"/>
      <c r="I512" s="303"/>
      <c r="J512" s="303"/>
      <c r="K512" s="303"/>
      <c r="M512" s="230"/>
      <c r="N512" s="27"/>
      <c r="O512" s="50"/>
      <c r="AF512">
        <v>246</v>
      </c>
      <c r="AG512" s="153" t="s">
        <v>439</v>
      </c>
      <c r="AH512" s="126">
        <f>$N$773</f>
        <v>4</v>
      </c>
    </row>
    <row r="513" spans="3:34" ht="12.75">
      <c r="C513" s="30" t="s">
        <v>1485</v>
      </c>
      <c r="J513" s="76" t="s">
        <v>1473</v>
      </c>
      <c r="K513" s="76" t="s">
        <v>1474</v>
      </c>
      <c r="M513" s="225" t="s">
        <v>584</v>
      </c>
      <c r="N513" s="42">
        <v>1</v>
      </c>
      <c r="AF513">
        <v>247</v>
      </c>
      <c r="AG513" s="153" t="s">
        <v>440</v>
      </c>
      <c r="AH513" s="126">
        <f>$N$774</f>
        <v>4</v>
      </c>
    </row>
    <row r="514" spans="3:34" ht="12.75">
      <c r="C514" s="30" t="s">
        <v>1582</v>
      </c>
      <c r="J514" s="76" t="s">
        <v>1473</v>
      </c>
      <c r="K514" s="76" t="s">
        <v>1474</v>
      </c>
      <c r="M514" s="225" t="s">
        <v>585</v>
      </c>
      <c r="N514" s="42">
        <v>1</v>
      </c>
      <c r="AF514">
        <v>248</v>
      </c>
      <c r="AG514" s="153" t="s">
        <v>441</v>
      </c>
      <c r="AH514" s="126">
        <f>$N$775</f>
        <v>4</v>
      </c>
    </row>
    <row r="515" spans="3:34" ht="12.75">
      <c r="C515" s="30" t="s">
        <v>1583</v>
      </c>
      <c r="J515" s="76" t="s">
        <v>1473</v>
      </c>
      <c r="K515" s="76" t="s">
        <v>1474</v>
      </c>
      <c r="M515" s="225" t="s">
        <v>586</v>
      </c>
      <c r="N515" s="42">
        <v>1</v>
      </c>
      <c r="AF515">
        <v>249</v>
      </c>
      <c r="AG515" s="153" t="s">
        <v>442</v>
      </c>
      <c r="AH515" s="126">
        <f>$N$776</f>
        <v>4</v>
      </c>
    </row>
    <row r="516" spans="3:34" ht="12.75" customHeight="1">
      <c r="C516" s="12"/>
      <c r="M516" s="230"/>
      <c r="N516" s="50"/>
      <c r="O516" s="50"/>
      <c r="AF516">
        <v>250</v>
      </c>
      <c r="AG516" s="153" t="s">
        <v>443</v>
      </c>
      <c r="AH516" s="126">
        <f>$N$777</f>
        <v>1</v>
      </c>
    </row>
    <row r="517" spans="32:34" ht="12.75" customHeight="1">
      <c r="AF517">
        <v>251</v>
      </c>
      <c r="AG517" s="153" t="s">
        <v>444</v>
      </c>
      <c r="AH517" s="126">
        <f>$N$778</f>
        <v>1</v>
      </c>
    </row>
    <row r="518" spans="1:34" ht="20.25">
      <c r="A518" s="304" t="s">
        <v>920</v>
      </c>
      <c r="B518" s="305"/>
      <c r="C518" s="305"/>
      <c r="D518" s="305"/>
      <c r="E518" s="305"/>
      <c r="F518" s="305"/>
      <c r="G518" s="305"/>
      <c r="H518" s="305"/>
      <c r="I518" s="305"/>
      <c r="J518" s="305"/>
      <c r="K518" s="306"/>
      <c r="L518" s="1"/>
      <c r="AF518">
        <v>252</v>
      </c>
      <c r="AG518" s="153" t="s">
        <v>445</v>
      </c>
      <c r="AH518" s="126">
        <f>$N$779</f>
        <v>4</v>
      </c>
    </row>
    <row r="519" spans="32:34" ht="12.75">
      <c r="AF519">
        <v>253</v>
      </c>
      <c r="AG519" s="153" t="s">
        <v>446</v>
      </c>
      <c r="AH519" s="126">
        <f>$N$780</f>
        <v>4</v>
      </c>
    </row>
    <row r="520" spans="1:34" ht="18.75">
      <c r="A520" s="281" t="s">
        <v>921</v>
      </c>
      <c r="B520" s="281"/>
      <c r="C520" s="281"/>
      <c r="D520" s="281"/>
      <c r="E520" s="281"/>
      <c r="F520" s="281"/>
      <c r="G520" s="281"/>
      <c r="H520" s="281"/>
      <c r="I520" s="281"/>
      <c r="J520" s="281"/>
      <c r="K520" s="281"/>
      <c r="AF520">
        <v>254</v>
      </c>
      <c r="AG520" s="175" t="s">
        <v>1030</v>
      </c>
      <c r="AH520" s="126">
        <f>$N$786</f>
        <v>2</v>
      </c>
    </row>
    <row r="521" spans="32:34" ht="12.75">
      <c r="AF521">
        <v>255</v>
      </c>
      <c r="AG521" s="175" t="s">
        <v>1031</v>
      </c>
      <c r="AH521" s="127">
        <f>$O$786</f>
        <v>2</v>
      </c>
    </row>
    <row r="522" spans="1:34" ht="15">
      <c r="A522" s="21" t="s">
        <v>332</v>
      </c>
      <c r="B522" s="272" t="s">
        <v>903</v>
      </c>
      <c r="C522" s="314"/>
      <c r="D522" s="314"/>
      <c r="E522" s="314"/>
      <c r="F522" s="314"/>
      <c r="G522" s="314"/>
      <c r="H522" s="314"/>
      <c r="I522" s="314"/>
      <c r="J522" s="314"/>
      <c r="K522" s="314"/>
      <c r="M522" s="225"/>
      <c r="AF522">
        <v>256</v>
      </c>
      <c r="AG522" s="175" t="s">
        <v>1033</v>
      </c>
      <c r="AH522" s="126">
        <f>$N$792</f>
        <v>2</v>
      </c>
    </row>
    <row r="523" spans="1:34" ht="14.25">
      <c r="A523" s="21"/>
      <c r="B523" s="518" t="s">
        <v>904</v>
      </c>
      <c r="C523" s="338"/>
      <c r="D523" s="338"/>
      <c r="E523" s="338"/>
      <c r="F523" s="342" t="s">
        <v>1491</v>
      </c>
      <c r="G523" s="341"/>
      <c r="H523" s="341"/>
      <c r="I523" s="341"/>
      <c r="J523" s="341"/>
      <c r="K523" s="341"/>
      <c r="L523" s="5"/>
      <c r="N523" s="277" t="s">
        <v>1491</v>
      </c>
      <c r="O523" s="338"/>
      <c r="P523" s="338"/>
      <c r="Q523" s="338"/>
      <c r="R523" s="338"/>
      <c r="S523" s="338"/>
      <c r="T523" s="61"/>
      <c r="AF523">
        <v>257</v>
      </c>
      <c r="AG523" s="175" t="s">
        <v>1032</v>
      </c>
      <c r="AH523" s="127">
        <f>$O$792</f>
        <v>2</v>
      </c>
    </row>
    <row r="524" spans="1:34" ht="12.75" customHeight="1">
      <c r="A524" s="23"/>
      <c r="B524" s="338"/>
      <c r="C524" s="338"/>
      <c r="D524" s="338"/>
      <c r="E524" s="338"/>
      <c r="F524" s="339" t="s">
        <v>512</v>
      </c>
      <c r="G524" s="339"/>
      <c r="H524" s="339"/>
      <c r="I524" s="339" t="s">
        <v>513</v>
      </c>
      <c r="J524" s="339"/>
      <c r="K524" s="339"/>
      <c r="L524" s="5"/>
      <c r="N524" s="339" t="s">
        <v>512</v>
      </c>
      <c r="O524" s="339"/>
      <c r="P524" s="339"/>
      <c r="Q524" s="339" t="s">
        <v>513</v>
      </c>
      <c r="R524" s="339"/>
      <c r="S524" s="339"/>
      <c r="T524" s="61"/>
      <c r="AF524">
        <v>258</v>
      </c>
      <c r="AG524" s="12" t="s">
        <v>447</v>
      </c>
      <c r="AH524" s="126">
        <f>$N$801</f>
        <v>2</v>
      </c>
    </row>
    <row r="525" spans="1:34" ht="23.25" customHeight="1">
      <c r="A525" s="23"/>
      <c r="B525" s="338"/>
      <c r="C525" s="338"/>
      <c r="D525" s="338"/>
      <c r="E525" s="338"/>
      <c r="F525" s="337" t="s">
        <v>925</v>
      </c>
      <c r="G525" s="337" t="s">
        <v>1486</v>
      </c>
      <c r="H525" s="340" t="s">
        <v>1492</v>
      </c>
      <c r="I525" s="337" t="s">
        <v>925</v>
      </c>
      <c r="J525" s="337" t="s">
        <v>1486</v>
      </c>
      <c r="K525" s="340" t="s">
        <v>1492</v>
      </c>
      <c r="L525" s="5"/>
      <c r="M525" s="233"/>
      <c r="N525" s="337" t="s">
        <v>925</v>
      </c>
      <c r="O525" s="337" t="s">
        <v>1486</v>
      </c>
      <c r="P525" s="340" t="s">
        <v>1492</v>
      </c>
      <c r="Q525" s="337" t="s">
        <v>925</v>
      </c>
      <c r="R525" s="337" t="s">
        <v>1486</v>
      </c>
      <c r="S525" s="340" t="s">
        <v>1492</v>
      </c>
      <c r="T525" s="20"/>
      <c r="AF525">
        <v>259</v>
      </c>
      <c r="AG525" s="12" t="s">
        <v>448</v>
      </c>
      <c r="AH525" s="126">
        <f>$N$802</f>
        <v>2</v>
      </c>
    </row>
    <row r="526" spans="1:34" ht="24" customHeight="1">
      <c r="A526" s="23"/>
      <c r="B526" s="338"/>
      <c r="C526" s="338"/>
      <c r="D526" s="338"/>
      <c r="E526" s="338"/>
      <c r="F526" s="343"/>
      <c r="G526" s="337"/>
      <c r="H526" s="341"/>
      <c r="I526" s="343"/>
      <c r="J526" s="337"/>
      <c r="K526" s="341"/>
      <c r="L526" s="5"/>
      <c r="M526" s="233"/>
      <c r="N526" s="343"/>
      <c r="O526" s="337"/>
      <c r="P526" s="341"/>
      <c r="Q526" s="343"/>
      <c r="R526" s="337"/>
      <c r="S526" s="341"/>
      <c r="T526" s="20"/>
      <c r="AF526">
        <v>260</v>
      </c>
      <c r="AG526" s="12" t="s">
        <v>1034</v>
      </c>
      <c r="AH526" s="126">
        <f>$N$806</f>
        <v>24</v>
      </c>
    </row>
    <row r="527" spans="2:34" ht="12.75">
      <c r="B527" s="349" t="s">
        <v>922</v>
      </c>
      <c r="C527" s="350"/>
      <c r="D527" s="350"/>
      <c r="E527" s="351"/>
      <c r="F527" s="72"/>
      <c r="G527" s="62" t="s">
        <v>931</v>
      </c>
      <c r="H527" s="63"/>
      <c r="I527" s="63"/>
      <c r="J527" s="63"/>
      <c r="K527" s="77"/>
      <c r="M527" s="225" t="s">
        <v>587</v>
      </c>
      <c r="N527" s="42">
        <v>16</v>
      </c>
      <c r="O527" s="56"/>
      <c r="P527" s="56"/>
      <c r="Q527" s="56">
        <v>7</v>
      </c>
      <c r="R527" s="42"/>
      <c r="S527" s="56"/>
      <c r="AF527">
        <v>261</v>
      </c>
      <c r="AG527" s="12" t="s">
        <v>1035</v>
      </c>
      <c r="AH527" s="126">
        <f>$N$807</f>
        <v>2</v>
      </c>
    </row>
    <row r="528" spans="2:34" ht="12.75">
      <c r="B528" s="349" t="s">
        <v>923</v>
      </c>
      <c r="C528" s="350"/>
      <c r="D528" s="350"/>
      <c r="E528" s="351"/>
      <c r="F528" s="72"/>
      <c r="G528" s="62" t="s">
        <v>931</v>
      </c>
      <c r="H528" s="63"/>
      <c r="I528" s="63"/>
      <c r="J528" s="63"/>
      <c r="K528" s="77"/>
      <c r="M528" s="225" t="s">
        <v>588</v>
      </c>
      <c r="N528" s="42">
        <v>3</v>
      </c>
      <c r="O528" s="56"/>
      <c r="P528" s="56"/>
      <c r="Q528" s="56">
        <v>0</v>
      </c>
      <c r="R528" s="42"/>
      <c r="S528" s="56"/>
      <c r="AF528">
        <v>262</v>
      </c>
      <c r="AG528" s="12" t="s">
        <v>1036</v>
      </c>
      <c r="AH528" s="126">
        <f>$N$808</f>
        <v>8</v>
      </c>
    </row>
    <row r="529" spans="2:34" ht="12.75">
      <c r="B529" s="349" t="s">
        <v>924</v>
      </c>
      <c r="C529" s="350"/>
      <c r="D529" s="350"/>
      <c r="E529" s="351"/>
      <c r="F529" s="72"/>
      <c r="G529" s="62" t="s">
        <v>931</v>
      </c>
      <c r="H529" s="63"/>
      <c r="I529" s="63"/>
      <c r="J529" s="63"/>
      <c r="K529" s="77"/>
      <c r="M529" s="225" t="s">
        <v>589</v>
      </c>
      <c r="N529" s="42">
        <v>0</v>
      </c>
      <c r="O529" s="56"/>
      <c r="P529" s="56"/>
      <c r="Q529" s="56">
        <v>0</v>
      </c>
      <c r="R529" s="42"/>
      <c r="S529" s="56"/>
      <c r="AF529">
        <v>263</v>
      </c>
      <c r="AG529" s="12" t="s">
        <v>1037</v>
      </c>
      <c r="AH529" s="126">
        <f>$N$809</f>
        <v>1</v>
      </c>
    </row>
    <row r="530" spans="2:34" ht="14.25" customHeight="1">
      <c r="B530" s="31"/>
      <c r="C530" s="31"/>
      <c r="D530" s="31"/>
      <c r="E530" s="31"/>
      <c r="F530" s="31"/>
      <c r="G530" s="31"/>
      <c r="AF530">
        <v>264</v>
      </c>
      <c r="AG530" s="12" t="s">
        <v>1038</v>
      </c>
      <c r="AH530" s="127">
        <f>$O$806</f>
        <v>23</v>
      </c>
    </row>
    <row r="531" spans="1:34" ht="12.75" customHeight="1">
      <c r="A531" s="21" t="s">
        <v>1504</v>
      </c>
      <c r="B531" s="369" t="s">
        <v>909</v>
      </c>
      <c r="C531" s="370"/>
      <c r="D531" s="370"/>
      <c r="E531" s="370"/>
      <c r="F531" s="365"/>
      <c r="G531" s="365"/>
      <c r="H531" s="365"/>
      <c r="I531" s="365"/>
      <c r="J531" s="365"/>
      <c r="K531" s="365"/>
      <c r="AF531">
        <v>265</v>
      </c>
      <c r="AG531" s="12" t="s">
        <v>1039</v>
      </c>
      <c r="AH531" s="127">
        <f>$O$807</f>
        <v>1</v>
      </c>
    </row>
    <row r="532" spans="2:34" ht="12.75">
      <c r="B532" s="70"/>
      <c r="C532" s="292" t="s">
        <v>905</v>
      </c>
      <c r="D532" s="244"/>
      <c r="E532" s="244"/>
      <c r="F532" s="244"/>
      <c r="G532" s="244"/>
      <c r="H532" s="76"/>
      <c r="I532" s="76"/>
      <c r="J532" s="76" t="s">
        <v>1473</v>
      </c>
      <c r="K532" s="76" t="s">
        <v>1474</v>
      </c>
      <c r="M532" s="225" t="s">
        <v>1504</v>
      </c>
      <c r="N532" s="42">
        <v>1</v>
      </c>
      <c r="AF532">
        <v>266</v>
      </c>
      <c r="AG532" s="12" t="s">
        <v>1040</v>
      </c>
      <c r="AH532" s="127">
        <f>$O$808</f>
        <v>18</v>
      </c>
    </row>
    <row r="533" spans="2:34" ht="14.25">
      <c r="B533" s="206" t="s">
        <v>910</v>
      </c>
      <c r="C533" s="143"/>
      <c r="D533" s="54"/>
      <c r="E533" s="54"/>
      <c r="F533" s="54"/>
      <c r="G533" s="54"/>
      <c r="H533" s="76"/>
      <c r="I533" s="76"/>
      <c r="J533" s="76"/>
      <c r="K533" s="76"/>
      <c r="M533" s="225"/>
      <c r="N533" s="55"/>
      <c r="AG533" s="12"/>
      <c r="AH533" s="127"/>
    </row>
    <row r="534" spans="2:34" ht="12.75">
      <c r="B534" s="70"/>
      <c r="C534" s="292" t="s">
        <v>906</v>
      </c>
      <c r="D534" s="244"/>
      <c r="E534" s="244"/>
      <c r="F534" s="244"/>
      <c r="G534" s="244"/>
      <c r="H534" s="76"/>
      <c r="I534" s="76"/>
      <c r="J534" s="76" t="s">
        <v>1473</v>
      </c>
      <c r="K534" s="76" t="s">
        <v>1474</v>
      </c>
      <c r="M534" s="225" t="s">
        <v>473</v>
      </c>
      <c r="N534" s="42">
        <v>1</v>
      </c>
      <c r="AF534">
        <v>267</v>
      </c>
      <c r="AG534" s="12" t="s">
        <v>1041</v>
      </c>
      <c r="AH534" s="127">
        <f>$O$809</f>
        <v>1</v>
      </c>
    </row>
    <row r="535" spans="2:34" ht="12.75">
      <c r="B535" s="31"/>
      <c r="C535" s="294" t="s">
        <v>907</v>
      </c>
      <c r="D535" s="248"/>
      <c r="E535" s="248"/>
      <c r="F535" s="248"/>
      <c r="G535" s="248"/>
      <c r="H535" s="76"/>
      <c r="I535" s="76"/>
      <c r="J535" s="76" t="s">
        <v>1473</v>
      </c>
      <c r="K535" s="76" t="s">
        <v>1474</v>
      </c>
      <c r="M535" s="225" t="s">
        <v>474</v>
      </c>
      <c r="N535" s="42">
        <v>2</v>
      </c>
      <c r="AF535">
        <v>268</v>
      </c>
      <c r="AG535" s="12" t="s">
        <v>1042</v>
      </c>
      <c r="AH535" s="126">
        <f>$P$806</f>
        <v>0</v>
      </c>
    </row>
    <row r="536" spans="2:34" ht="12.75">
      <c r="B536" s="31"/>
      <c r="C536" s="373" t="s">
        <v>908</v>
      </c>
      <c r="D536" s="248"/>
      <c r="E536" s="248"/>
      <c r="F536" s="248"/>
      <c r="G536" s="248"/>
      <c r="H536" s="76"/>
      <c r="I536" s="76"/>
      <c r="J536" s="76" t="s">
        <v>1473</v>
      </c>
      <c r="K536" s="76" t="s">
        <v>1474</v>
      </c>
      <c r="M536" s="225" t="s">
        <v>590</v>
      </c>
      <c r="N536" s="42">
        <v>2</v>
      </c>
      <c r="AF536">
        <v>269</v>
      </c>
      <c r="AG536" s="12" t="s">
        <v>1043</v>
      </c>
      <c r="AH536" s="126">
        <f>$P$807</f>
        <v>0</v>
      </c>
    </row>
    <row r="537" spans="32:34" ht="12.75">
      <c r="AF537">
        <v>270</v>
      </c>
      <c r="AG537" s="12" t="s">
        <v>1044</v>
      </c>
      <c r="AH537" s="126">
        <f>$P$808</f>
        <v>0</v>
      </c>
    </row>
    <row r="538" spans="1:34" ht="15">
      <c r="A538" s="123" t="s">
        <v>1505</v>
      </c>
      <c r="B538" s="160" t="s">
        <v>334</v>
      </c>
      <c r="N538" s="285" t="s">
        <v>563</v>
      </c>
      <c r="O538" s="285" t="s">
        <v>1496</v>
      </c>
      <c r="AF538">
        <v>271</v>
      </c>
      <c r="AG538" s="12" t="s">
        <v>1045</v>
      </c>
      <c r="AH538" s="126">
        <f>$P$809</f>
        <v>0</v>
      </c>
    </row>
    <row r="539" spans="2:34" ht="14.25" customHeight="1">
      <c r="B539" s="21" t="s">
        <v>1593</v>
      </c>
      <c r="M539" s="228"/>
      <c r="N539" s="519"/>
      <c r="O539" s="519"/>
      <c r="AF539">
        <v>272</v>
      </c>
      <c r="AG539" s="12" t="s">
        <v>1046</v>
      </c>
      <c r="AH539" s="127">
        <f>$Q$806</f>
        <v>0</v>
      </c>
    </row>
    <row r="540" spans="3:34" ht="12.75">
      <c r="C540" s="243" t="s">
        <v>1594</v>
      </c>
      <c r="D540" s="244"/>
      <c r="E540" s="244"/>
      <c r="F540" s="244"/>
      <c r="G540" s="244"/>
      <c r="H540" s="244"/>
      <c r="I540" s="244"/>
      <c r="J540" s="244"/>
      <c r="K540" s="244"/>
      <c r="M540" s="228" t="s">
        <v>911</v>
      </c>
      <c r="N540" s="56">
        <v>2</v>
      </c>
      <c r="O540" s="56"/>
      <c r="AF540">
        <v>273</v>
      </c>
      <c r="AG540" s="12" t="s">
        <v>1047</v>
      </c>
      <c r="AH540" s="127">
        <f>$Q$807</f>
        <v>0</v>
      </c>
    </row>
    <row r="541" spans="3:34" ht="12.75">
      <c r="C541" s="247" t="s">
        <v>1595</v>
      </c>
      <c r="D541" s="248"/>
      <c r="E541" s="248"/>
      <c r="F541" s="248"/>
      <c r="G541" s="248"/>
      <c r="H541" s="248"/>
      <c r="I541" s="248"/>
      <c r="J541" s="248"/>
      <c r="K541" s="248"/>
      <c r="M541" s="228" t="s">
        <v>912</v>
      </c>
      <c r="N541" s="56">
        <v>0</v>
      </c>
      <c r="O541" s="56"/>
      <c r="AF541">
        <v>274</v>
      </c>
      <c r="AG541" s="12" t="s">
        <v>1048</v>
      </c>
      <c r="AH541" s="127">
        <f>$Q$808</f>
        <v>0</v>
      </c>
    </row>
    <row r="542" spans="3:34" ht="12.75" customHeight="1">
      <c r="C542" s="248"/>
      <c r="D542" s="248"/>
      <c r="E542" s="248"/>
      <c r="F542" s="248"/>
      <c r="G542" s="248"/>
      <c r="H542" s="248"/>
      <c r="I542" s="248"/>
      <c r="J542" s="248"/>
      <c r="K542" s="248"/>
      <c r="AF542">
        <v>275</v>
      </c>
      <c r="AG542" s="12" t="s">
        <v>1049</v>
      </c>
      <c r="AH542" s="127">
        <f>$Q$809</f>
        <v>0</v>
      </c>
    </row>
    <row r="543" spans="3:34" ht="12.75">
      <c r="C543" s="23"/>
      <c r="D543" s="23"/>
      <c r="E543" s="23"/>
      <c r="F543" s="23"/>
      <c r="G543" s="23"/>
      <c r="H543" s="23"/>
      <c r="I543" s="23"/>
      <c r="J543" s="23"/>
      <c r="K543" s="23"/>
      <c r="N543" s="285" t="s">
        <v>563</v>
      </c>
      <c r="O543" s="285" t="s">
        <v>1496</v>
      </c>
      <c r="AF543">
        <v>270</v>
      </c>
      <c r="AG543" s="12" t="s">
        <v>1044</v>
      </c>
      <c r="AH543" s="126">
        <f>$P$808</f>
        <v>0</v>
      </c>
    </row>
    <row r="544" spans="1:34" ht="15">
      <c r="A544" s="123" t="s">
        <v>1506</v>
      </c>
      <c r="B544" s="160" t="s">
        <v>1261</v>
      </c>
      <c r="N544" s="519"/>
      <c r="O544" s="519"/>
      <c r="AF544">
        <v>271</v>
      </c>
      <c r="AG544" s="12" t="s">
        <v>1045</v>
      </c>
      <c r="AH544" s="126">
        <f>$P$809</f>
        <v>0</v>
      </c>
    </row>
    <row r="545" spans="1:34" ht="14.25" customHeight="1">
      <c r="A545" s="123"/>
      <c r="B545" s="23" t="s">
        <v>591</v>
      </c>
      <c r="C545" s="21" t="s">
        <v>1262</v>
      </c>
      <c r="M545" s="228" t="s">
        <v>591</v>
      </c>
      <c r="N545" s="42"/>
      <c r="O545" s="42">
        <v>1</v>
      </c>
      <c r="AF545">
        <v>272</v>
      </c>
      <c r="AG545" s="12" t="s">
        <v>1046</v>
      </c>
      <c r="AH545" s="127">
        <f>$Q$806</f>
        <v>0</v>
      </c>
    </row>
    <row r="546" spans="3:34" ht="12.75">
      <c r="C546" s="23" t="s">
        <v>940</v>
      </c>
      <c r="AF546">
        <v>273</v>
      </c>
      <c r="AG546" s="12" t="s">
        <v>1047</v>
      </c>
      <c r="AH546" s="127">
        <f>$Q$807</f>
        <v>0</v>
      </c>
    </row>
    <row r="547" spans="3:34" ht="12.75">
      <c r="C547" s="23" t="s">
        <v>941</v>
      </c>
      <c r="AF547">
        <v>274</v>
      </c>
      <c r="AG547" s="12" t="s">
        <v>1048</v>
      </c>
      <c r="AH547" s="127">
        <f>$Q$808</f>
        <v>0</v>
      </c>
    </row>
    <row r="548" spans="3:34" ht="12.75" customHeight="1">
      <c r="C548" s="23" t="s">
        <v>942</v>
      </c>
      <c r="AF548">
        <v>275</v>
      </c>
      <c r="AG548" s="12" t="s">
        <v>1049</v>
      </c>
      <c r="AH548" s="127">
        <f>$Q$809</f>
        <v>0</v>
      </c>
    </row>
    <row r="549" spans="3:34" ht="12.75" customHeight="1">
      <c r="C549" s="23" t="s">
        <v>943</v>
      </c>
      <c r="AF549">
        <v>276</v>
      </c>
      <c r="AG549" s="55" t="s">
        <v>847</v>
      </c>
      <c r="AH549" s="126">
        <f>$N$814</f>
        <v>2000</v>
      </c>
    </row>
    <row r="550" spans="32:34" ht="12.75">
      <c r="AF550">
        <v>277</v>
      </c>
      <c r="AG550" s="55" t="s">
        <v>1050</v>
      </c>
      <c r="AH550" s="126" t="e">
        <f>#REF!</f>
        <v>#REF!</v>
      </c>
    </row>
    <row r="551" spans="1:34" ht="14.25">
      <c r="A551" s="123"/>
      <c r="B551" s="23" t="s">
        <v>592</v>
      </c>
      <c r="C551" s="311" t="s">
        <v>1535</v>
      </c>
      <c r="D551" s="273"/>
      <c r="E551" s="273"/>
      <c r="F551" s="273"/>
      <c r="G551" s="273"/>
      <c r="H551" s="273"/>
      <c r="I551" s="273"/>
      <c r="J551" s="273"/>
      <c r="K551" s="273"/>
      <c r="M551" s="228" t="s">
        <v>592</v>
      </c>
      <c r="N551" s="42"/>
      <c r="AF551">
        <v>278</v>
      </c>
      <c r="AG551" s="55" t="s">
        <v>1051</v>
      </c>
      <c r="AH551" s="127" t="e">
        <f>#REF!</f>
        <v>#REF!</v>
      </c>
    </row>
    <row r="552" spans="1:34" ht="14.25">
      <c r="A552" s="123"/>
      <c r="B552" s="60"/>
      <c r="C552" s="273"/>
      <c r="D552" s="273"/>
      <c r="E552" s="273"/>
      <c r="F552" s="273"/>
      <c r="G552" s="273"/>
      <c r="H552" s="273"/>
      <c r="I552" s="273"/>
      <c r="J552" s="273"/>
      <c r="K552" s="273"/>
      <c r="M552" s="225"/>
      <c r="AF552">
        <v>279</v>
      </c>
      <c r="AG552" s="55" t="s">
        <v>45</v>
      </c>
      <c r="AH552" s="126">
        <f>$N$835</f>
        <v>0</v>
      </c>
    </row>
    <row r="553" spans="3:34" ht="12.75">
      <c r="C553" s="366" t="s">
        <v>914</v>
      </c>
      <c r="D553" s="367"/>
      <c r="E553" s="367"/>
      <c r="F553" s="367"/>
      <c r="G553" s="367"/>
      <c r="H553" s="367"/>
      <c r="I553" s="368"/>
      <c r="J553" s="368"/>
      <c r="K553" s="368"/>
      <c r="AF553">
        <v>280</v>
      </c>
      <c r="AG553" s="55" t="s">
        <v>46</v>
      </c>
      <c r="AH553" s="126">
        <f>$N$836</f>
        <v>115</v>
      </c>
    </row>
    <row r="554" spans="3:34" ht="12.75">
      <c r="C554" s="247" t="s">
        <v>913</v>
      </c>
      <c r="D554" s="374"/>
      <c r="E554" s="374"/>
      <c r="F554" s="374"/>
      <c r="G554" s="374"/>
      <c r="H554" s="374"/>
      <c r="I554" s="374"/>
      <c r="J554" s="374"/>
      <c r="K554" s="374"/>
      <c r="AF554">
        <v>282</v>
      </c>
      <c r="AG554" s="55" t="s">
        <v>1806</v>
      </c>
      <c r="AH554" s="126">
        <f>$N$839</f>
        <v>203</v>
      </c>
    </row>
    <row r="555" spans="3:34" ht="12.75">
      <c r="C555" s="374"/>
      <c r="D555" s="374"/>
      <c r="E555" s="374"/>
      <c r="F555" s="374"/>
      <c r="G555" s="374"/>
      <c r="H555" s="374"/>
      <c r="I555" s="374"/>
      <c r="J555" s="374"/>
      <c r="K555" s="374"/>
      <c r="AF555">
        <v>283</v>
      </c>
      <c r="AG555" s="55" t="s">
        <v>1807</v>
      </c>
      <c r="AH555" s="126">
        <f>$N$840</f>
        <v>0</v>
      </c>
    </row>
    <row r="556" spans="32:34" ht="12.75">
      <c r="AF556">
        <v>284</v>
      </c>
      <c r="AG556" s="55" t="s">
        <v>1808</v>
      </c>
      <c r="AH556" s="126">
        <f>$N$845</f>
        <v>0</v>
      </c>
    </row>
    <row r="557" spans="32:34" ht="12.75">
      <c r="AF557">
        <v>253</v>
      </c>
      <c r="AG557" s="153" t="s">
        <v>446</v>
      </c>
      <c r="AH557" s="126">
        <f>$N$780</f>
        <v>4</v>
      </c>
    </row>
    <row r="558" spans="1:34" ht="19.5">
      <c r="A558" s="281" t="s">
        <v>618</v>
      </c>
      <c r="B558" s="281"/>
      <c r="C558" s="281"/>
      <c r="D558" s="281"/>
      <c r="E558" s="281"/>
      <c r="F558" s="281"/>
      <c r="G558" s="281"/>
      <c r="H558" s="281"/>
      <c r="I558" s="281"/>
      <c r="J558" s="281"/>
      <c r="K558" s="281"/>
      <c r="AF558">
        <v>254</v>
      </c>
      <c r="AG558" s="175" t="s">
        <v>1030</v>
      </c>
      <c r="AH558" s="126">
        <f>$N$786</f>
        <v>2</v>
      </c>
    </row>
    <row r="559" spans="32:34" ht="12.75">
      <c r="AF559">
        <v>255</v>
      </c>
      <c r="AG559" s="175" t="s">
        <v>1031</v>
      </c>
      <c r="AH559" s="127">
        <f>$O$786</f>
        <v>2</v>
      </c>
    </row>
    <row r="560" spans="1:34" ht="14.25" customHeight="1">
      <c r="A560" s="30"/>
      <c r="B560" s="30"/>
      <c r="C560" s="30"/>
      <c r="D560" s="30"/>
      <c r="E560" s="30"/>
      <c r="F560" s="30"/>
      <c r="G560" s="30"/>
      <c r="H560" s="30"/>
      <c r="I560" s="30"/>
      <c r="J560" s="30"/>
      <c r="K560" s="30"/>
      <c r="AF560">
        <v>285</v>
      </c>
      <c r="AG560" s="145" t="s">
        <v>44</v>
      </c>
      <c r="AH560" s="126">
        <f>$N$852</f>
        <v>0</v>
      </c>
    </row>
    <row r="561" spans="1:34" ht="14.25" customHeight="1">
      <c r="A561" s="30" t="s">
        <v>593</v>
      </c>
      <c r="B561" s="93" t="s">
        <v>1397</v>
      </c>
      <c r="AF561">
        <v>286</v>
      </c>
      <c r="AG561" s="55" t="s">
        <v>1431</v>
      </c>
      <c r="AH561" s="126">
        <f>$N$859</f>
        <v>0</v>
      </c>
    </row>
    <row r="562" spans="3:34" ht="12.75" customHeight="1">
      <c r="C562" s="243" t="s">
        <v>1007</v>
      </c>
      <c r="D562" s="244"/>
      <c r="E562" s="244"/>
      <c r="F562" s="244"/>
      <c r="G562" s="244"/>
      <c r="H562" s="244"/>
      <c r="I562" s="244"/>
      <c r="J562" s="76" t="s">
        <v>1473</v>
      </c>
      <c r="K562" s="76" t="s">
        <v>1474</v>
      </c>
      <c r="M562" s="225" t="s">
        <v>594</v>
      </c>
      <c r="N562" s="42">
        <v>2</v>
      </c>
      <c r="AF562">
        <v>287</v>
      </c>
      <c r="AG562" s="55" t="s">
        <v>1432</v>
      </c>
      <c r="AH562" s="126">
        <f>$N$860</f>
        <v>0</v>
      </c>
    </row>
    <row r="563" spans="3:34" ht="12.75">
      <c r="C563" s="243" t="s">
        <v>1008</v>
      </c>
      <c r="D563" s="244"/>
      <c r="E563" s="244"/>
      <c r="F563" s="244"/>
      <c r="G563" s="244"/>
      <c r="H563" s="244"/>
      <c r="I563" s="244"/>
      <c r="J563" s="76" t="s">
        <v>1473</v>
      </c>
      <c r="K563" s="76" t="s">
        <v>1474</v>
      </c>
      <c r="M563" s="225" t="s">
        <v>595</v>
      </c>
      <c r="N563" s="42">
        <v>2</v>
      </c>
      <c r="AF563">
        <v>288</v>
      </c>
      <c r="AG563" s="55" t="s">
        <v>1433</v>
      </c>
      <c r="AH563" s="126">
        <f>$N$866</f>
        <v>2085</v>
      </c>
    </row>
    <row r="564" spans="3:34" ht="12.75" customHeight="1">
      <c r="C564" s="247" t="s">
        <v>1414</v>
      </c>
      <c r="D564" s="248"/>
      <c r="E564" s="248"/>
      <c r="F564" s="248"/>
      <c r="G564" s="248"/>
      <c r="H564" s="248"/>
      <c r="I564" s="248"/>
      <c r="J564" s="76" t="s">
        <v>1473</v>
      </c>
      <c r="K564" s="76" t="s">
        <v>1474</v>
      </c>
      <c r="M564" s="225" t="s">
        <v>596</v>
      </c>
      <c r="N564" s="42">
        <v>2</v>
      </c>
      <c r="AF564">
        <v>289</v>
      </c>
      <c r="AG564" s="55" t="s">
        <v>1434</v>
      </c>
      <c r="AH564" s="126">
        <f>$N$867</f>
        <v>3217</v>
      </c>
    </row>
    <row r="565" spans="3:34" ht="15.75" customHeight="1">
      <c r="C565" s="71"/>
      <c r="D565" s="71"/>
      <c r="E565" s="71"/>
      <c r="F565" s="71"/>
      <c r="H565" s="76"/>
      <c r="I565" s="76"/>
      <c r="AF565">
        <v>290</v>
      </c>
      <c r="AG565" s="55" t="s">
        <v>1282</v>
      </c>
      <c r="AH565" s="126">
        <f>$N$874</f>
        <v>0</v>
      </c>
    </row>
    <row r="566" spans="1:34" ht="15.75" customHeight="1">
      <c r="A566" s="30" t="s">
        <v>597</v>
      </c>
      <c r="B566" s="272" t="s">
        <v>1415</v>
      </c>
      <c r="C566" s="356"/>
      <c r="D566" s="356"/>
      <c r="E566" s="356"/>
      <c r="F566" s="356"/>
      <c r="G566" s="356"/>
      <c r="H566" s="356"/>
      <c r="I566" s="356"/>
      <c r="J566" s="356"/>
      <c r="K566" s="356"/>
      <c r="M566" s="225"/>
      <c r="AF566">
        <v>291</v>
      </c>
      <c r="AG566" s="55" t="s">
        <v>1283</v>
      </c>
      <c r="AH566" s="127">
        <f>$O$874</f>
        <v>0</v>
      </c>
    </row>
    <row r="567" spans="1:34" ht="15.75" customHeight="1">
      <c r="A567"/>
      <c r="B567" s="510"/>
      <c r="C567" s="496"/>
      <c r="D567" s="496"/>
      <c r="E567" s="497"/>
      <c r="F567" s="277" t="s">
        <v>1438</v>
      </c>
      <c r="G567" s="278"/>
      <c r="H567" s="278"/>
      <c r="I567" s="278"/>
      <c r="J567" s="78"/>
      <c r="K567" s="37"/>
      <c r="N567" s="469" t="s">
        <v>1438</v>
      </c>
      <c r="O567" s="470"/>
      <c r="P567" s="470"/>
      <c r="Q567" s="470"/>
      <c r="R567"/>
      <c r="S567"/>
      <c r="T567"/>
      <c r="U567"/>
      <c r="V567"/>
      <c r="W567"/>
      <c r="AF567">
        <v>292</v>
      </c>
      <c r="AG567" s="55" t="s">
        <v>1284</v>
      </c>
      <c r="AH567" s="126">
        <f>$P$874</f>
        <v>0</v>
      </c>
    </row>
    <row r="568" spans="1:34" ht="12.75">
      <c r="A568"/>
      <c r="B568" s="511"/>
      <c r="C568" s="252"/>
      <c r="D568" s="252"/>
      <c r="E568" s="512"/>
      <c r="F568" s="516" t="s">
        <v>925</v>
      </c>
      <c r="G568" s="352" t="s">
        <v>1439</v>
      </c>
      <c r="H568" s="352" t="s">
        <v>929</v>
      </c>
      <c r="I568" s="352" t="s">
        <v>927</v>
      </c>
      <c r="J568" s="131"/>
      <c r="K568" s="43"/>
      <c r="N568" s="413" t="s">
        <v>925</v>
      </c>
      <c r="O568" s="467" t="s">
        <v>928</v>
      </c>
      <c r="P568" s="467" t="s">
        <v>929</v>
      </c>
      <c r="Q568" s="467" t="s">
        <v>927</v>
      </c>
      <c r="R568"/>
      <c r="S568"/>
      <c r="T568"/>
      <c r="U568"/>
      <c r="V568"/>
      <c r="W568"/>
      <c r="AF568">
        <v>293</v>
      </c>
      <c r="AG568" s="55" t="s">
        <v>1285</v>
      </c>
      <c r="AH568" s="127">
        <f>$Q$874</f>
        <v>0</v>
      </c>
    </row>
    <row r="569" spans="1:34" ht="12.75">
      <c r="A569"/>
      <c r="B569" s="511"/>
      <c r="C569" s="252"/>
      <c r="D569" s="252"/>
      <c r="E569" s="512"/>
      <c r="F569" s="471"/>
      <c r="G569" s="353"/>
      <c r="H569" s="354"/>
      <c r="I569" s="354"/>
      <c r="J569" s="132"/>
      <c r="K569" s="16"/>
      <c r="N569" s="471"/>
      <c r="O569" s="517"/>
      <c r="P569" s="354"/>
      <c r="Q569" s="468"/>
      <c r="R569"/>
      <c r="S569"/>
      <c r="T569"/>
      <c r="U569"/>
      <c r="V569"/>
      <c r="W569"/>
      <c r="AF569">
        <v>294</v>
      </c>
      <c r="AG569" s="55" t="s">
        <v>1286</v>
      </c>
      <c r="AH569" s="126">
        <f>$R$874</f>
        <v>0</v>
      </c>
    </row>
    <row r="570" spans="1:34" ht="12.75">
      <c r="A570"/>
      <c r="B570" s="511"/>
      <c r="C570" s="252"/>
      <c r="D570" s="252"/>
      <c r="E570" s="512"/>
      <c r="F570" s="471"/>
      <c r="G570" s="354"/>
      <c r="H570" s="354"/>
      <c r="I570" s="354"/>
      <c r="J570" s="132"/>
      <c r="K570" s="16"/>
      <c r="N570" s="471"/>
      <c r="O570" s="517"/>
      <c r="P570" s="354"/>
      <c r="Q570" s="468"/>
      <c r="R570"/>
      <c r="S570"/>
      <c r="T570"/>
      <c r="U570"/>
      <c r="V570"/>
      <c r="W570"/>
      <c r="AF570">
        <v>295</v>
      </c>
      <c r="AG570" s="55" t="s">
        <v>1287</v>
      </c>
      <c r="AH570" s="126">
        <f>$N$875</f>
        <v>115</v>
      </c>
    </row>
    <row r="571" spans="1:34" ht="12.75" customHeight="1">
      <c r="A571"/>
      <c r="B571" s="513"/>
      <c r="C571" s="514"/>
      <c r="D571" s="514"/>
      <c r="E571" s="515"/>
      <c r="F571" s="472"/>
      <c r="G571" s="355"/>
      <c r="H571" s="355"/>
      <c r="I571" s="355"/>
      <c r="J571" s="132"/>
      <c r="K571" s="16"/>
      <c r="N571" s="472"/>
      <c r="O571" s="355"/>
      <c r="P571" s="355"/>
      <c r="Q571" s="355"/>
      <c r="R571"/>
      <c r="S571"/>
      <c r="T571"/>
      <c r="U571"/>
      <c r="V571"/>
      <c r="W571"/>
      <c r="AF571">
        <v>296</v>
      </c>
      <c r="AG571" s="55" t="s">
        <v>1288</v>
      </c>
      <c r="AH571" s="127">
        <f>$O$875</f>
        <v>115</v>
      </c>
    </row>
    <row r="572" spans="1:34" ht="12.75">
      <c r="A572"/>
      <c r="B572" s="346" t="s">
        <v>930</v>
      </c>
      <c r="C572" s="347"/>
      <c r="D572" s="347"/>
      <c r="E572" s="347"/>
      <c r="F572" s="26"/>
      <c r="G572" s="32"/>
      <c r="H572" s="32"/>
      <c r="I572" s="32"/>
      <c r="J572" s="44"/>
      <c r="K572" s="44"/>
      <c r="M572" s="225" t="s">
        <v>601</v>
      </c>
      <c r="N572" s="42"/>
      <c r="O572" s="56"/>
      <c r="P572" s="56"/>
      <c r="Q572" s="56"/>
      <c r="R572"/>
      <c r="S572"/>
      <c r="T572"/>
      <c r="U572"/>
      <c r="V572"/>
      <c r="W572"/>
      <c r="AF572">
        <v>297</v>
      </c>
      <c r="AG572" s="55" t="s">
        <v>1289</v>
      </c>
      <c r="AH572" s="126">
        <f>$P$875</f>
        <v>0</v>
      </c>
    </row>
    <row r="573" spans="1:34" ht="12.75">
      <c r="A573"/>
      <c r="B573" s="375" t="s">
        <v>598</v>
      </c>
      <c r="C573" s="376"/>
      <c r="D573" s="376"/>
      <c r="E573" s="376"/>
      <c r="F573" s="26"/>
      <c r="G573" s="32"/>
      <c r="H573" s="32"/>
      <c r="I573" s="32"/>
      <c r="J573" s="44"/>
      <c r="K573" s="44"/>
      <c r="M573" s="225" t="s">
        <v>602</v>
      </c>
      <c r="N573" s="42"/>
      <c r="O573" s="56"/>
      <c r="P573" s="56"/>
      <c r="Q573" s="56"/>
      <c r="R573"/>
      <c r="S573"/>
      <c r="T573"/>
      <c r="U573"/>
      <c r="V573"/>
      <c r="W573"/>
      <c r="AF573">
        <v>299</v>
      </c>
      <c r="AG573" s="55" t="s">
        <v>1290</v>
      </c>
      <c r="AH573" s="126">
        <f>$R$875</f>
        <v>0</v>
      </c>
    </row>
    <row r="574" spans="1:34" ht="12.75" customHeight="1">
      <c r="A574"/>
      <c r="B574" s="176"/>
      <c r="C574" s="135"/>
      <c r="D574" s="135"/>
      <c r="E574" s="135"/>
      <c r="F574" s="27"/>
      <c r="G574" s="44"/>
      <c r="H574" s="44"/>
      <c r="I574" s="44"/>
      <c r="J574" s="44"/>
      <c r="K574" s="44"/>
      <c r="M574" s="225"/>
      <c r="N574" s="44"/>
      <c r="O574" s="55"/>
      <c r="P574" s="44"/>
      <c r="Q574" s="55"/>
      <c r="R574"/>
      <c r="S574"/>
      <c r="T574"/>
      <c r="U574"/>
      <c r="V574"/>
      <c r="W574"/>
      <c r="AF574">
        <v>300</v>
      </c>
      <c r="AG574" s="55" t="s">
        <v>1291</v>
      </c>
      <c r="AH574" s="126">
        <f>$N$877</f>
        <v>172</v>
      </c>
    </row>
    <row r="575" spans="1:34" ht="12.75" customHeight="1">
      <c r="A575" s="30" t="s">
        <v>600</v>
      </c>
      <c r="B575" s="93" t="s">
        <v>599</v>
      </c>
      <c r="C575" s="135"/>
      <c r="D575" s="135"/>
      <c r="E575" s="135"/>
      <c r="F575" s="27"/>
      <c r="G575" s="44"/>
      <c r="H575" s="44"/>
      <c r="I575" s="44"/>
      <c r="J575" s="76"/>
      <c r="K575" s="76"/>
      <c r="M575" s="234" t="s">
        <v>600</v>
      </c>
      <c r="N575" s="42"/>
      <c r="O575" s="44"/>
      <c r="P575" s="44"/>
      <c r="Q575" s="44"/>
      <c r="R575"/>
      <c r="S575"/>
      <c r="T575"/>
      <c r="U575"/>
      <c r="V575"/>
      <c r="W575"/>
      <c r="AF575">
        <v>302</v>
      </c>
      <c r="AG575" s="55" t="s">
        <v>1293</v>
      </c>
      <c r="AH575" s="126">
        <f>$P$877</f>
        <v>2</v>
      </c>
    </row>
    <row r="576" spans="3:34" ht="12.75" customHeight="1">
      <c r="C576" s="243" t="s">
        <v>603</v>
      </c>
      <c r="D576" s="244"/>
      <c r="E576" s="244"/>
      <c r="F576" s="244"/>
      <c r="G576" s="244"/>
      <c r="H576" s="244"/>
      <c r="I576" s="244"/>
      <c r="J576" s="76"/>
      <c r="K576" s="76"/>
      <c r="M576" s="227"/>
      <c r="AF576">
        <v>287</v>
      </c>
      <c r="AG576" s="55" t="s">
        <v>1432</v>
      </c>
      <c r="AH576" s="126">
        <f>$N$860</f>
        <v>0</v>
      </c>
    </row>
    <row r="577" spans="3:34" ht="12.75" customHeight="1">
      <c r="C577" s="243" t="s">
        <v>604</v>
      </c>
      <c r="D577" s="244"/>
      <c r="E577" s="244"/>
      <c r="F577" s="244"/>
      <c r="G577" s="244"/>
      <c r="H577" s="244"/>
      <c r="I577" s="244"/>
      <c r="J577" s="76"/>
      <c r="K577" s="76"/>
      <c r="M577" s="227"/>
      <c r="AF577">
        <v>287</v>
      </c>
      <c r="AG577" s="55" t="s">
        <v>1432</v>
      </c>
      <c r="AH577" s="126">
        <f>$N$860</f>
        <v>0</v>
      </c>
    </row>
    <row r="578" spans="3:34" ht="12.75">
      <c r="C578" s="243" t="s">
        <v>605</v>
      </c>
      <c r="D578" s="244"/>
      <c r="E578" s="244"/>
      <c r="F578" s="244"/>
      <c r="G578" s="244"/>
      <c r="H578" s="244"/>
      <c r="I578" s="244"/>
      <c r="J578" s="76"/>
      <c r="K578" s="76"/>
      <c r="M578" s="227"/>
      <c r="AF578">
        <v>288</v>
      </c>
      <c r="AG578" s="55" t="s">
        <v>1433</v>
      </c>
      <c r="AH578" s="126">
        <f>$N$866</f>
        <v>2085</v>
      </c>
    </row>
    <row r="579" spans="1:34" ht="12.75" customHeight="1">
      <c r="A579"/>
      <c r="B579" s="176"/>
      <c r="C579" s="135"/>
      <c r="D579" s="135"/>
      <c r="E579" s="135"/>
      <c r="F579" s="27"/>
      <c r="G579" s="44"/>
      <c r="H579" s="44"/>
      <c r="I579" s="44"/>
      <c r="J579" s="44"/>
      <c r="K579" s="44"/>
      <c r="M579" s="230"/>
      <c r="N579" s="44"/>
      <c r="O579" s="44"/>
      <c r="P579" s="44"/>
      <c r="Q579" s="44"/>
      <c r="R579"/>
      <c r="S579"/>
      <c r="T579"/>
      <c r="U579"/>
      <c r="V579"/>
      <c r="W579"/>
      <c r="AF579">
        <v>301</v>
      </c>
      <c r="AG579" s="55" t="s">
        <v>1292</v>
      </c>
      <c r="AH579" s="127">
        <f>$O$877</f>
        <v>171</v>
      </c>
    </row>
    <row r="580" spans="1:34" ht="12.75" customHeight="1">
      <c r="A580" s="30" t="s">
        <v>606</v>
      </c>
      <c r="B580" s="177" t="s">
        <v>1395</v>
      </c>
      <c r="C580" s="135"/>
      <c r="D580" s="135"/>
      <c r="E580" s="135"/>
      <c r="F580" s="27"/>
      <c r="G580" s="44"/>
      <c r="H580" s="44"/>
      <c r="I580" s="44"/>
      <c r="J580" s="76" t="s">
        <v>1473</v>
      </c>
      <c r="K580" s="76" t="s">
        <v>1474</v>
      </c>
      <c r="M580" s="234" t="s">
        <v>606</v>
      </c>
      <c r="N580" s="42">
        <v>2</v>
      </c>
      <c r="O580" s="44"/>
      <c r="P580" s="44"/>
      <c r="Q580" s="44"/>
      <c r="R580"/>
      <c r="S580"/>
      <c r="T580"/>
      <c r="U580"/>
      <c r="V580"/>
      <c r="W580"/>
      <c r="AF580">
        <v>302</v>
      </c>
      <c r="AG580" s="55" t="s">
        <v>1293</v>
      </c>
      <c r="AH580" s="126">
        <f>$P$877</f>
        <v>2</v>
      </c>
    </row>
    <row r="581" spans="1:34" ht="12.75" customHeight="1">
      <c r="A581"/>
      <c r="B581" s="176"/>
      <c r="C581" s="135"/>
      <c r="D581" s="135"/>
      <c r="E581" s="135"/>
      <c r="F581" s="27"/>
      <c r="G581" s="44"/>
      <c r="H581" s="44"/>
      <c r="I581" s="44"/>
      <c r="J581" s="44"/>
      <c r="K581" s="44"/>
      <c r="L581" s="44"/>
      <c r="M581" s="230"/>
      <c r="N581" s="44"/>
      <c r="O581" s="44"/>
      <c r="P581" s="44"/>
      <c r="Q581" s="44"/>
      <c r="R581"/>
      <c r="S581"/>
      <c r="T581"/>
      <c r="U581"/>
      <c r="V581"/>
      <c r="W581"/>
      <c r="AF581">
        <v>303</v>
      </c>
      <c r="AG581" s="55" t="s">
        <v>1294</v>
      </c>
      <c r="AH581" s="127">
        <f>$Q$877</f>
        <v>1</v>
      </c>
    </row>
    <row r="582" spans="1:34" ht="16.5" customHeight="1">
      <c r="A582" s="30" t="s">
        <v>607</v>
      </c>
      <c r="B582" s="272" t="s">
        <v>1389</v>
      </c>
      <c r="C582" s="314"/>
      <c r="D582" s="314"/>
      <c r="E582" s="314"/>
      <c r="F582" s="314"/>
      <c r="G582" s="314"/>
      <c r="H582" s="314"/>
      <c r="I582" s="314"/>
      <c r="J582" s="314"/>
      <c r="K582" s="314"/>
      <c r="L582" s="44"/>
      <c r="M582" s="230"/>
      <c r="N582" s="44"/>
      <c r="O582" s="44"/>
      <c r="P582" s="44"/>
      <c r="Q582" s="44"/>
      <c r="R582"/>
      <c r="S582"/>
      <c r="T582"/>
      <c r="U582"/>
      <c r="V582"/>
      <c r="W582"/>
      <c r="AF582">
        <v>304</v>
      </c>
      <c r="AG582" s="55" t="s">
        <v>1295</v>
      </c>
      <c r="AH582" s="126">
        <f>$R$877</f>
        <v>1</v>
      </c>
    </row>
    <row r="583" spans="1:34" ht="12.75" customHeight="1">
      <c r="A583"/>
      <c r="B583" s="176"/>
      <c r="C583" s="243" t="s">
        <v>1390</v>
      </c>
      <c r="D583" s="244"/>
      <c r="E583" s="244"/>
      <c r="F583" s="244"/>
      <c r="G583" s="244"/>
      <c r="H583" s="244"/>
      <c r="I583" s="244"/>
      <c r="J583" s="76" t="s">
        <v>1473</v>
      </c>
      <c r="K583" s="76" t="s">
        <v>1474</v>
      </c>
      <c r="M583" s="234" t="s">
        <v>608</v>
      </c>
      <c r="N583" s="42"/>
      <c r="O583" s="44"/>
      <c r="P583" s="44"/>
      <c r="Q583" s="44"/>
      <c r="R583"/>
      <c r="S583"/>
      <c r="T583"/>
      <c r="U583"/>
      <c r="V583"/>
      <c r="W583"/>
      <c r="AF583">
        <v>305</v>
      </c>
      <c r="AG583" s="55" t="s">
        <v>1296</v>
      </c>
      <c r="AH583" s="126">
        <f>$N$878</f>
        <v>203</v>
      </c>
    </row>
    <row r="584" spans="1:34" ht="12.75" customHeight="1">
      <c r="A584"/>
      <c r="B584" s="176"/>
      <c r="C584" s="243" t="s">
        <v>1391</v>
      </c>
      <c r="D584" s="244"/>
      <c r="E584" s="244"/>
      <c r="F584" s="244"/>
      <c r="G584" s="244"/>
      <c r="H584" s="244"/>
      <c r="I584" s="244"/>
      <c r="J584" s="76" t="s">
        <v>1473</v>
      </c>
      <c r="K584" s="76" t="s">
        <v>1474</v>
      </c>
      <c r="M584" s="234" t="s">
        <v>609</v>
      </c>
      <c r="N584" s="42"/>
      <c r="O584" s="44"/>
      <c r="P584" s="44"/>
      <c r="Q584" s="44"/>
      <c r="R584"/>
      <c r="S584"/>
      <c r="T584"/>
      <c r="U584"/>
      <c r="V584"/>
      <c r="W584"/>
      <c r="AF584">
        <v>306</v>
      </c>
      <c r="AG584" s="55" t="s">
        <v>1297</v>
      </c>
      <c r="AH584" s="127">
        <f>$O$878</f>
        <v>203</v>
      </c>
    </row>
    <row r="585" spans="1:34" ht="12.75" customHeight="1">
      <c r="A585"/>
      <c r="B585" s="176"/>
      <c r="C585" s="135"/>
      <c r="D585" s="135"/>
      <c r="E585" s="135"/>
      <c r="F585" s="27"/>
      <c r="G585" s="44"/>
      <c r="H585" s="44"/>
      <c r="I585" s="44"/>
      <c r="J585" s="44"/>
      <c r="K585" s="44"/>
      <c r="L585" s="44"/>
      <c r="M585" s="230"/>
      <c r="N585" s="44"/>
      <c r="O585" s="44"/>
      <c r="P585" s="44"/>
      <c r="Q585" s="44"/>
      <c r="R585"/>
      <c r="S585"/>
      <c r="T585"/>
      <c r="U585"/>
      <c r="V585"/>
      <c r="W585"/>
      <c r="AF585">
        <v>307</v>
      </c>
      <c r="AG585" s="55" t="s">
        <v>1298</v>
      </c>
      <c r="AH585" s="126">
        <f>$P$878</f>
        <v>5</v>
      </c>
    </row>
    <row r="586" spans="1:34" ht="15" customHeight="1">
      <c r="A586" s="55" t="s">
        <v>612</v>
      </c>
      <c r="B586" s="364" t="s">
        <v>1396</v>
      </c>
      <c r="C586" s="365"/>
      <c r="D586" s="365"/>
      <c r="E586" s="365"/>
      <c r="F586" s="365"/>
      <c r="G586" s="365"/>
      <c r="H586" s="365"/>
      <c r="I586" s="365"/>
      <c r="J586" s="76" t="s">
        <v>1473</v>
      </c>
      <c r="K586" s="76" t="s">
        <v>1474</v>
      </c>
      <c r="M586" s="225" t="s">
        <v>612</v>
      </c>
      <c r="N586" s="42">
        <v>2</v>
      </c>
      <c r="O586" s="44"/>
      <c r="P586" s="44"/>
      <c r="Q586" s="44"/>
      <c r="R586"/>
      <c r="S586"/>
      <c r="T586"/>
      <c r="U586"/>
      <c r="V586"/>
      <c r="W586"/>
      <c r="AF586">
        <v>308</v>
      </c>
      <c r="AG586" s="55" t="s">
        <v>1299</v>
      </c>
      <c r="AH586" s="127">
        <f>$Q$878</f>
        <v>5</v>
      </c>
    </row>
    <row r="587" spans="1:34" ht="12.75" customHeight="1">
      <c r="A587"/>
      <c r="B587" s="176"/>
      <c r="C587" s="135"/>
      <c r="D587" s="135"/>
      <c r="E587" s="135"/>
      <c r="F587" s="27"/>
      <c r="G587" s="44"/>
      <c r="H587" s="44"/>
      <c r="I587" s="44"/>
      <c r="J587" s="44"/>
      <c r="K587" s="44"/>
      <c r="L587" s="44"/>
      <c r="M587" s="230"/>
      <c r="N587" s="44"/>
      <c r="O587" s="44"/>
      <c r="P587" s="44"/>
      <c r="Q587" s="44"/>
      <c r="R587"/>
      <c r="S587"/>
      <c r="T587"/>
      <c r="U587"/>
      <c r="V587"/>
      <c r="W587"/>
      <c r="AF587">
        <v>309</v>
      </c>
      <c r="AG587" s="55" t="s">
        <v>1300</v>
      </c>
      <c r="AH587" s="126">
        <f>$R$878</f>
        <v>0</v>
      </c>
    </row>
    <row r="588" spans="1:34" ht="12.75" customHeight="1">
      <c r="A588" s="55" t="s">
        <v>613</v>
      </c>
      <c r="B588" s="279" t="s">
        <v>1400</v>
      </c>
      <c r="C588" s="280"/>
      <c r="D588" s="280"/>
      <c r="E588" s="280"/>
      <c r="F588" s="280"/>
      <c r="G588" s="280"/>
      <c r="H588" s="280"/>
      <c r="I588" s="248"/>
      <c r="J588" s="248"/>
      <c r="K588" s="248"/>
      <c r="L588" s="44"/>
      <c r="M588" s="225" t="s">
        <v>613</v>
      </c>
      <c r="N588" s="42"/>
      <c r="O588" s="44"/>
      <c r="P588" s="44"/>
      <c r="Q588" s="44"/>
      <c r="R588"/>
      <c r="S588"/>
      <c r="T588"/>
      <c r="U588"/>
      <c r="V588"/>
      <c r="W588"/>
      <c r="AF588">
        <v>310</v>
      </c>
      <c r="AG588" s="55" t="s">
        <v>1301</v>
      </c>
      <c r="AH588" s="126">
        <f>$N$879</f>
        <v>0</v>
      </c>
    </row>
    <row r="589" spans="1:34" ht="14.25" customHeight="1">
      <c r="A589"/>
      <c r="B589" s="280"/>
      <c r="C589" s="280"/>
      <c r="D589" s="280"/>
      <c r="E589" s="280"/>
      <c r="F589" s="280"/>
      <c r="G589" s="280"/>
      <c r="H589" s="280"/>
      <c r="I589" s="248"/>
      <c r="J589" s="248"/>
      <c r="K589" s="248"/>
      <c r="L589" s="44"/>
      <c r="M589" s="230"/>
      <c r="N589" s="44"/>
      <c r="O589" s="44"/>
      <c r="P589" s="44"/>
      <c r="Q589" s="44"/>
      <c r="R589"/>
      <c r="S589"/>
      <c r="T589"/>
      <c r="U589"/>
      <c r="V589"/>
      <c r="W589"/>
      <c r="AF589">
        <v>311</v>
      </c>
      <c r="AG589" s="55" t="s">
        <v>1302</v>
      </c>
      <c r="AH589" s="127">
        <f>$O$879</f>
        <v>0</v>
      </c>
    </row>
    <row r="590" spans="1:34" ht="12.75" customHeight="1">
      <c r="A590"/>
      <c r="B590" s="176"/>
      <c r="C590" s="243" t="s">
        <v>1398</v>
      </c>
      <c r="D590" s="244"/>
      <c r="E590" s="244"/>
      <c r="F590" s="244"/>
      <c r="G590" s="244"/>
      <c r="H590" s="244"/>
      <c r="I590" s="244"/>
      <c r="J590" s="44"/>
      <c r="K590" s="44"/>
      <c r="L590" s="44"/>
      <c r="M590" s="230"/>
      <c r="N590" s="44"/>
      <c r="O590" s="44"/>
      <c r="P590" s="44"/>
      <c r="Q590" s="44"/>
      <c r="R590"/>
      <c r="S590"/>
      <c r="T590"/>
      <c r="U590"/>
      <c r="V590"/>
      <c r="W590"/>
      <c r="AF590">
        <v>312</v>
      </c>
      <c r="AG590" s="55" t="s">
        <v>1303</v>
      </c>
      <c r="AH590" s="126">
        <f>$P$879</f>
        <v>0</v>
      </c>
    </row>
    <row r="591" spans="1:34" ht="12.75" customHeight="1">
      <c r="A591"/>
      <c r="B591" s="176"/>
      <c r="C591" s="243" t="s">
        <v>1399</v>
      </c>
      <c r="D591" s="244"/>
      <c r="E591" s="244"/>
      <c r="F591" s="244"/>
      <c r="G591" s="244"/>
      <c r="H591" s="244"/>
      <c r="I591" s="244"/>
      <c r="J591" s="44"/>
      <c r="K591" s="44"/>
      <c r="L591" s="44"/>
      <c r="M591" s="230"/>
      <c r="N591" s="44"/>
      <c r="O591" s="44"/>
      <c r="P591" s="44"/>
      <c r="Q591" s="44"/>
      <c r="R591"/>
      <c r="S591"/>
      <c r="T591"/>
      <c r="U591"/>
      <c r="V591"/>
      <c r="W591"/>
      <c r="AF591">
        <v>313</v>
      </c>
      <c r="AG591" s="55" t="s">
        <v>1304</v>
      </c>
      <c r="AH591" s="127">
        <f>$Q$879</f>
        <v>0</v>
      </c>
    </row>
    <row r="592" spans="1:34" ht="12.75" customHeight="1">
      <c r="A592"/>
      <c r="B592" s="176"/>
      <c r="C592" s="135"/>
      <c r="D592" s="135"/>
      <c r="E592" s="135"/>
      <c r="F592" s="27"/>
      <c r="G592" s="44"/>
      <c r="H592" s="44"/>
      <c r="I592" s="44"/>
      <c r="J592" s="44"/>
      <c r="K592" s="44"/>
      <c r="L592" s="44"/>
      <c r="M592" s="230"/>
      <c r="N592" s="44"/>
      <c r="O592" s="44"/>
      <c r="P592" s="44"/>
      <c r="Q592" s="44"/>
      <c r="R592"/>
      <c r="S592"/>
      <c r="T592"/>
      <c r="U592"/>
      <c r="V592"/>
      <c r="W592"/>
      <c r="AF592">
        <v>301</v>
      </c>
      <c r="AG592" s="55" t="s">
        <v>1292</v>
      </c>
      <c r="AH592" s="127">
        <f>$O$877</f>
        <v>171</v>
      </c>
    </row>
    <row r="593" spans="1:34" ht="12.75" customHeight="1">
      <c r="A593" s="30" t="s">
        <v>1512</v>
      </c>
      <c r="B593" s="93" t="s">
        <v>333</v>
      </c>
      <c r="C593" s="135"/>
      <c r="D593" s="135"/>
      <c r="E593" s="135"/>
      <c r="F593" s="27"/>
      <c r="G593" s="44"/>
      <c r="H593" s="44"/>
      <c r="I593" s="44"/>
      <c r="J593" s="76" t="s">
        <v>1473</v>
      </c>
      <c r="K593" s="76" t="s">
        <v>1474</v>
      </c>
      <c r="L593" s="44"/>
      <c r="M593" s="234" t="s">
        <v>1512</v>
      </c>
      <c r="N593" s="42">
        <v>2</v>
      </c>
      <c r="O593" s="44"/>
      <c r="P593" s="44"/>
      <c r="Q593" s="44"/>
      <c r="R593"/>
      <c r="S593"/>
      <c r="T593"/>
      <c r="U593"/>
      <c r="V593"/>
      <c r="W593"/>
      <c r="AF593">
        <v>302</v>
      </c>
      <c r="AG593" s="55" t="s">
        <v>1293</v>
      </c>
      <c r="AH593" s="126">
        <f>$P$877</f>
        <v>2</v>
      </c>
    </row>
    <row r="594" spans="1:34" ht="12.75" customHeight="1">
      <c r="A594"/>
      <c r="B594" s="176"/>
      <c r="C594" s="135"/>
      <c r="D594" s="135"/>
      <c r="E594" s="135"/>
      <c r="F594" s="27"/>
      <c r="G594" s="44"/>
      <c r="H594" s="44"/>
      <c r="I594" s="44"/>
      <c r="J594" s="44"/>
      <c r="K594" s="44"/>
      <c r="L594" s="44"/>
      <c r="M594" s="230"/>
      <c r="N594" s="44"/>
      <c r="O594" s="44"/>
      <c r="P594" s="44"/>
      <c r="Q594" s="44"/>
      <c r="R594"/>
      <c r="S594"/>
      <c r="T594"/>
      <c r="U594"/>
      <c r="V594"/>
      <c r="W594"/>
      <c r="AF594">
        <v>303</v>
      </c>
      <c r="AG594" s="55" t="s">
        <v>1294</v>
      </c>
      <c r="AH594" s="127">
        <f>$Q$877</f>
        <v>1</v>
      </c>
    </row>
    <row r="595" spans="1:34" ht="12.75" customHeight="1">
      <c r="A595" s="14"/>
      <c r="AF595">
        <v>315</v>
      </c>
      <c r="AG595" s="55" t="s">
        <v>1305</v>
      </c>
      <c r="AH595" s="126">
        <f>$N$884</f>
        <v>0</v>
      </c>
    </row>
    <row r="596" spans="1:34" ht="18.75">
      <c r="A596" s="281" t="s">
        <v>614</v>
      </c>
      <c r="B596" s="281"/>
      <c r="C596" s="281"/>
      <c r="D596" s="281"/>
      <c r="E596" s="281"/>
      <c r="F596" s="281"/>
      <c r="G596" s="281"/>
      <c r="H596" s="281"/>
      <c r="I596" s="281"/>
      <c r="J596" s="281"/>
      <c r="K596" s="281"/>
      <c r="AF596">
        <v>316</v>
      </c>
      <c r="AG596" s="55" t="s">
        <v>1306</v>
      </c>
      <c r="AH596" s="127">
        <f>$O$884</f>
        <v>0</v>
      </c>
    </row>
    <row r="597" spans="1:34" ht="12.75">
      <c r="A597" s="14"/>
      <c r="AF597">
        <v>317</v>
      </c>
      <c r="AG597" s="55" t="s">
        <v>1307</v>
      </c>
      <c r="AH597" s="126">
        <f>$P$884</f>
        <v>0</v>
      </c>
    </row>
    <row r="598" spans="1:34" ht="14.25">
      <c r="A598" s="122" t="s">
        <v>1514</v>
      </c>
      <c r="B598" s="272" t="s">
        <v>4</v>
      </c>
      <c r="C598" s="314"/>
      <c r="D598" s="314"/>
      <c r="E598" s="314"/>
      <c r="F598" s="314"/>
      <c r="G598" s="314"/>
      <c r="H598" s="314"/>
      <c r="I598" s="314"/>
      <c r="J598" s="314"/>
      <c r="K598" s="314"/>
      <c r="N598" s="270" t="s">
        <v>865</v>
      </c>
      <c r="O598" s="270" t="s">
        <v>866</v>
      </c>
      <c r="AF598">
        <v>318</v>
      </c>
      <c r="AG598" s="55" t="s">
        <v>1308</v>
      </c>
      <c r="AH598" s="127">
        <f>$Q$884</f>
        <v>0</v>
      </c>
    </row>
    <row r="599" spans="1:34" ht="15.75" customHeight="1">
      <c r="A599" s="14"/>
      <c r="B599" s="359"/>
      <c r="C599" s="360"/>
      <c r="D599" s="361" t="s">
        <v>1443</v>
      </c>
      <c r="E599" s="361"/>
      <c r="F599" s="362" t="s">
        <v>1496</v>
      </c>
      <c r="G599" s="363"/>
      <c r="H599" s="363"/>
      <c r="I599" s="363"/>
      <c r="J599" s="363"/>
      <c r="K599" s="345"/>
      <c r="N599" s="312"/>
      <c r="O599" s="312"/>
      <c r="AF599">
        <v>319</v>
      </c>
      <c r="AG599" s="55" t="s">
        <v>1309</v>
      </c>
      <c r="AH599" s="126">
        <f>$R$884</f>
        <v>0</v>
      </c>
    </row>
    <row r="600" spans="1:34" ht="12.75">
      <c r="A600" s="14"/>
      <c r="B600" s="377" t="s">
        <v>1440</v>
      </c>
      <c r="C600" s="348"/>
      <c r="D600" s="79" t="s">
        <v>1473</v>
      </c>
      <c r="E600" s="79" t="s">
        <v>1474</v>
      </c>
      <c r="F600" s="267" t="s">
        <v>1444</v>
      </c>
      <c r="G600" s="267"/>
      <c r="H600" s="267" t="s">
        <v>1805</v>
      </c>
      <c r="I600" s="268"/>
      <c r="J600" s="79" t="s">
        <v>1257</v>
      </c>
      <c r="K600" s="80"/>
      <c r="M600" s="225" t="s">
        <v>615</v>
      </c>
      <c r="N600" s="42">
        <v>1</v>
      </c>
      <c r="O600" s="42">
        <v>1</v>
      </c>
      <c r="AF600">
        <v>320</v>
      </c>
      <c r="AG600" s="55" t="s">
        <v>1052</v>
      </c>
      <c r="AH600" s="126">
        <f>$N$892</f>
        <v>0</v>
      </c>
    </row>
    <row r="601" spans="1:34" ht="12.75">
      <c r="A601" s="14"/>
      <c r="B601" s="344" t="s">
        <v>1441</v>
      </c>
      <c r="C601" s="348"/>
      <c r="D601" s="79" t="s">
        <v>1473</v>
      </c>
      <c r="E601" s="79" t="s">
        <v>1474</v>
      </c>
      <c r="F601" s="267" t="s">
        <v>1444</v>
      </c>
      <c r="G601" s="267"/>
      <c r="H601" s="267" t="s">
        <v>1805</v>
      </c>
      <c r="I601" s="268"/>
      <c r="J601" s="79" t="s">
        <v>1257</v>
      </c>
      <c r="K601" s="80"/>
      <c r="M601" s="225" t="s">
        <v>616</v>
      </c>
      <c r="N601" s="42">
        <v>1</v>
      </c>
      <c r="O601" s="42">
        <v>1</v>
      </c>
      <c r="AF601">
        <v>321</v>
      </c>
      <c r="AG601" s="55" t="s">
        <v>1053</v>
      </c>
      <c r="AH601" s="127">
        <f>$O$892</f>
        <v>0</v>
      </c>
    </row>
    <row r="602" spans="1:34" ht="12.75">
      <c r="A602" s="14"/>
      <c r="B602" s="344" t="s">
        <v>1442</v>
      </c>
      <c r="C602" s="345"/>
      <c r="D602" s="79" t="s">
        <v>1473</v>
      </c>
      <c r="E602" s="79" t="s">
        <v>1474</v>
      </c>
      <c r="F602" s="267" t="s">
        <v>1444</v>
      </c>
      <c r="G602" s="267"/>
      <c r="H602" s="267" t="s">
        <v>1805</v>
      </c>
      <c r="I602" s="268"/>
      <c r="J602" s="79" t="s">
        <v>1257</v>
      </c>
      <c r="K602" s="80"/>
      <c r="M602" s="225" t="s">
        <v>617</v>
      </c>
      <c r="N602" s="42">
        <v>1</v>
      </c>
      <c r="O602" s="42">
        <v>1</v>
      </c>
      <c r="AF602">
        <v>322</v>
      </c>
      <c r="AG602" s="55" t="s">
        <v>1054</v>
      </c>
      <c r="AH602" s="126">
        <f>$P$892</f>
        <v>0</v>
      </c>
    </row>
    <row r="603" spans="1:34" ht="12.75">
      <c r="A603" s="14"/>
      <c r="AF603">
        <v>323</v>
      </c>
      <c r="AG603" s="55" t="s">
        <v>1055</v>
      </c>
      <c r="AH603" s="127">
        <f>$Q$892</f>
        <v>0</v>
      </c>
    </row>
    <row r="604" spans="1:34" ht="18.75">
      <c r="A604" s="269" t="s">
        <v>619</v>
      </c>
      <c r="B604" s="269"/>
      <c r="C604" s="269"/>
      <c r="D604" s="269"/>
      <c r="E604" s="269"/>
      <c r="F604" s="269"/>
      <c r="G604" s="269"/>
      <c r="H604" s="269"/>
      <c r="I604" s="269"/>
      <c r="J604" s="269"/>
      <c r="K604" s="269"/>
      <c r="AF604">
        <v>324</v>
      </c>
      <c r="AG604" s="55" t="s">
        <v>1056</v>
      </c>
      <c r="AH604" s="126">
        <f>$R$892</f>
        <v>0</v>
      </c>
    </row>
    <row r="605" spans="1:34" ht="16.5" customHeight="1">
      <c r="A605" s="14"/>
      <c r="AF605">
        <v>325</v>
      </c>
      <c r="AG605" s="55" t="s">
        <v>1315</v>
      </c>
      <c r="AH605" s="126">
        <f>$N$903</f>
        <v>1</v>
      </c>
    </row>
    <row r="606" spans="1:34" ht="15">
      <c r="A606" s="23" t="s">
        <v>620</v>
      </c>
      <c r="B606" s="265" t="s">
        <v>622</v>
      </c>
      <c r="C606" s="266"/>
      <c r="D606" s="266"/>
      <c r="E606" s="266"/>
      <c r="F606" s="266"/>
      <c r="G606" s="266"/>
      <c r="H606" s="266"/>
      <c r="I606" s="266"/>
      <c r="J606" s="266"/>
      <c r="K606" s="266"/>
      <c r="L606" s="266"/>
      <c r="M606" s="225" t="s">
        <v>620</v>
      </c>
      <c r="N606" s="42">
        <v>1</v>
      </c>
      <c r="AF606">
        <v>326</v>
      </c>
      <c r="AG606" s="55" t="s">
        <v>1316</v>
      </c>
      <c r="AH606" s="127">
        <f>$O$903</f>
        <v>0</v>
      </c>
    </row>
    <row r="607" spans="3:34" ht="12.75">
      <c r="C607" s="23" t="s">
        <v>932</v>
      </c>
      <c r="AF607">
        <v>327</v>
      </c>
      <c r="AG607" s="55" t="s">
        <v>1317</v>
      </c>
      <c r="AH607" s="126">
        <f>$P$903</f>
        <v>0</v>
      </c>
    </row>
    <row r="608" spans="3:34" ht="12.75" customHeight="1">
      <c r="C608" s="23" t="s">
        <v>933</v>
      </c>
      <c r="AF608">
        <v>328</v>
      </c>
      <c r="AG608" s="55" t="s">
        <v>1318</v>
      </c>
      <c r="AH608" s="127">
        <f>$Q$903</f>
        <v>1</v>
      </c>
    </row>
    <row r="609" spans="3:34" ht="12.75" customHeight="1">
      <c r="C609" s="23" t="s">
        <v>934</v>
      </c>
      <c r="AF609">
        <v>329</v>
      </c>
      <c r="AG609" s="55" t="s">
        <v>1319</v>
      </c>
      <c r="AH609" s="126">
        <f>$R$903</f>
        <v>0</v>
      </c>
    </row>
    <row r="610" spans="3:34" ht="12.75">
      <c r="C610" s="23" t="s">
        <v>935</v>
      </c>
      <c r="AF610">
        <v>330</v>
      </c>
      <c r="AG610" s="55" t="s">
        <v>1320</v>
      </c>
      <c r="AH610" s="126">
        <f>$N$904</f>
        <v>6</v>
      </c>
    </row>
    <row r="611" spans="32:34" ht="12.75">
      <c r="AF611">
        <v>331</v>
      </c>
      <c r="AG611" s="55" t="s">
        <v>1321</v>
      </c>
      <c r="AH611" s="127">
        <f>$O$904</f>
        <v>0</v>
      </c>
    </row>
    <row r="612" spans="1:34" ht="14.25">
      <c r="A612" s="23" t="s">
        <v>621</v>
      </c>
      <c r="B612" s="21" t="s">
        <v>1465</v>
      </c>
      <c r="M612" s="225" t="s">
        <v>621</v>
      </c>
      <c r="N612" s="42">
        <v>1</v>
      </c>
      <c r="AF612">
        <v>332</v>
      </c>
      <c r="AG612" s="55" t="s">
        <v>1322</v>
      </c>
      <c r="AH612" s="126">
        <f>$P$904</f>
        <v>0</v>
      </c>
    </row>
    <row r="613" spans="3:34" ht="13.5">
      <c r="C613" s="33" t="s">
        <v>937</v>
      </c>
      <c r="S613" s="34"/>
      <c r="T613" s="35"/>
      <c r="AF613">
        <v>333</v>
      </c>
      <c r="AG613" s="55" t="s">
        <v>1323</v>
      </c>
      <c r="AH613" s="127">
        <f>$Q$904</f>
        <v>6</v>
      </c>
    </row>
    <row r="614" spans="3:34" ht="13.5">
      <c r="C614" s="33" t="s">
        <v>938</v>
      </c>
      <c r="S614" s="34"/>
      <c r="T614" s="35"/>
      <c r="AF614">
        <v>334</v>
      </c>
      <c r="AG614" s="55" t="s">
        <v>1324</v>
      </c>
      <c r="AH614" s="126">
        <f>$R$904</f>
        <v>0</v>
      </c>
    </row>
    <row r="615" spans="3:34" ht="13.5">
      <c r="C615" s="33" t="s">
        <v>1702</v>
      </c>
      <c r="S615" s="34"/>
      <c r="T615" s="35"/>
      <c r="AF615">
        <v>335</v>
      </c>
      <c r="AG615" s="55" t="s">
        <v>1325</v>
      </c>
      <c r="AH615" s="126" t="e">
        <f>#REF!</f>
        <v>#REF!</v>
      </c>
    </row>
    <row r="616" spans="1:34" ht="16.5" customHeight="1" thickBot="1">
      <c r="A616" s="14"/>
      <c r="AF616">
        <v>325</v>
      </c>
      <c r="AG616" s="55" t="s">
        <v>1315</v>
      </c>
      <c r="AH616" s="126">
        <f>$N$903</f>
        <v>1</v>
      </c>
    </row>
    <row r="617" spans="1:34" ht="16.5" customHeight="1" thickBot="1">
      <c r="A617" s="23" t="s">
        <v>451</v>
      </c>
      <c r="B617" s="284" t="s">
        <v>623</v>
      </c>
      <c r="C617" s="248"/>
      <c r="D617" s="248"/>
      <c r="E617" s="248"/>
      <c r="F617" s="248"/>
      <c r="G617" s="248"/>
      <c r="H617" s="248"/>
      <c r="I617" s="248"/>
      <c r="J617" s="248"/>
      <c r="K617" s="248"/>
      <c r="M617" s="228" t="s">
        <v>451</v>
      </c>
      <c r="N617" s="13">
        <v>2</v>
      </c>
      <c r="AF617">
        <v>326</v>
      </c>
      <c r="AG617" s="55" t="s">
        <v>1316</v>
      </c>
      <c r="AH617" s="127">
        <f>$O$903</f>
        <v>0</v>
      </c>
    </row>
    <row r="618" spans="2:34" ht="16.5" customHeight="1">
      <c r="B618" s="248"/>
      <c r="C618" s="248"/>
      <c r="D618" s="248"/>
      <c r="E618" s="248"/>
      <c r="F618" s="248"/>
      <c r="G618" s="248"/>
      <c r="H618" s="248"/>
      <c r="I618" s="248"/>
      <c r="J618" s="248"/>
      <c r="K618" s="248"/>
      <c r="AF618">
        <v>327</v>
      </c>
      <c r="AG618" s="55" t="s">
        <v>1317</v>
      </c>
      <c r="AH618" s="126">
        <f>$P$903</f>
        <v>0</v>
      </c>
    </row>
    <row r="619" spans="3:34" ht="12.75" customHeight="1">
      <c r="C619" s="23"/>
      <c r="AF619">
        <v>328</v>
      </c>
      <c r="AG619" s="55" t="s">
        <v>1318</v>
      </c>
      <c r="AH619" s="127">
        <f>$Q$903</f>
        <v>1</v>
      </c>
    </row>
    <row r="620" spans="1:34" ht="15">
      <c r="A620" s="23" t="s">
        <v>455</v>
      </c>
      <c r="B620" s="160" t="s">
        <v>1584</v>
      </c>
      <c r="AF620">
        <v>337</v>
      </c>
      <c r="AG620" s="55" t="s">
        <v>1326</v>
      </c>
      <c r="AH620" s="126" t="e">
        <f>#REF!</f>
        <v>#REF!</v>
      </c>
    </row>
    <row r="621" spans="3:34" ht="12.75">
      <c r="C621" s="296" t="s">
        <v>1445</v>
      </c>
      <c r="D621" s="291"/>
      <c r="E621" s="291"/>
      <c r="F621" s="291"/>
      <c r="G621" s="291"/>
      <c r="H621" s="291"/>
      <c r="I621" s="291"/>
      <c r="J621" s="76" t="s">
        <v>1473</v>
      </c>
      <c r="K621" s="76" t="s">
        <v>1474</v>
      </c>
      <c r="M621" s="225" t="s">
        <v>1792</v>
      </c>
      <c r="N621" s="42">
        <v>1</v>
      </c>
      <c r="AF621">
        <v>338</v>
      </c>
      <c r="AG621" s="55" t="s">
        <v>1327</v>
      </c>
      <c r="AH621" s="127" t="e">
        <f>#REF!</f>
        <v>#REF!</v>
      </c>
    </row>
    <row r="622" spans="3:34" ht="12.75">
      <c r="C622" s="294" t="s">
        <v>1446</v>
      </c>
      <c r="D622" s="251"/>
      <c r="E622" s="251"/>
      <c r="F622" s="251"/>
      <c r="G622" s="251"/>
      <c r="H622" s="251"/>
      <c r="I622" s="251"/>
      <c r="J622" s="76" t="s">
        <v>1473</v>
      </c>
      <c r="K622" s="76" t="s">
        <v>1474</v>
      </c>
      <c r="M622" s="225" t="s">
        <v>1793</v>
      </c>
      <c r="N622" s="42">
        <v>1</v>
      </c>
      <c r="AF622">
        <v>339</v>
      </c>
      <c r="AG622" s="55" t="s">
        <v>1328</v>
      </c>
      <c r="AH622" s="126" t="e">
        <f>#REF!</f>
        <v>#REF!</v>
      </c>
    </row>
    <row r="623" spans="32:34" ht="12.75">
      <c r="AF623">
        <v>340</v>
      </c>
      <c r="AG623" s="55" t="s">
        <v>1329</v>
      </c>
      <c r="AH623" s="126">
        <f>$N$905</f>
        <v>0</v>
      </c>
    </row>
    <row r="624" spans="1:34" ht="18.75">
      <c r="A624" s="274" t="s">
        <v>624</v>
      </c>
      <c r="B624" s="275"/>
      <c r="C624" s="275"/>
      <c r="D624" s="275"/>
      <c r="E624" s="275"/>
      <c r="F624" s="275"/>
      <c r="G624" s="275"/>
      <c r="H624" s="275"/>
      <c r="I624" s="275"/>
      <c r="J624" s="275"/>
      <c r="K624" s="276"/>
      <c r="AF624">
        <v>341</v>
      </c>
      <c r="AG624" s="55" t="s">
        <v>1330</v>
      </c>
      <c r="AH624" s="127">
        <f>$O$905</f>
        <v>0</v>
      </c>
    </row>
    <row r="625" spans="14:34" ht="13.5" customHeight="1">
      <c r="N625" s="270" t="s">
        <v>865</v>
      </c>
      <c r="O625" s="270" t="s">
        <v>866</v>
      </c>
      <c r="AF625">
        <v>342</v>
      </c>
      <c r="AG625" s="55" t="s">
        <v>1331</v>
      </c>
      <c r="AH625" s="126">
        <f>$P$905</f>
        <v>0</v>
      </c>
    </row>
    <row r="626" spans="1:34" ht="13.5" thickBot="1">
      <c r="A626" s="23" t="s">
        <v>848</v>
      </c>
      <c r="B626" s="284" t="s">
        <v>43</v>
      </c>
      <c r="C626" s="285"/>
      <c r="D626" s="285"/>
      <c r="E626" s="285"/>
      <c r="F626" s="285"/>
      <c r="G626" s="285"/>
      <c r="H626" s="285"/>
      <c r="I626" s="285"/>
      <c r="J626" s="285"/>
      <c r="K626" s="285"/>
      <c r="N626" s="312"/>
      <c r="O626" s="312"/>
      <c r="AF626">
        <v>343</v>
      </c>
      <c r="AG626" s="55" t="s">
        <v>1332</v>
      </c>
      <c r="AH626" s="127">
        <f>$Q$905</f>
        <v>0</v>
      </c>
    </row>
    <row r="627" spans="1:34" ht="15" thickBot="1">
      <c r="A627" s="21"/>
      <c r="B627" s="285"/>
      <c r="C627" s="285"/>
      <c r="D627" s="285"/>
      <c r="E627" s="285"/>
      <c r="F627" s="285"/>
      <c r="G627" s="285"/>
      <c r="H627" s="285"/>
      <c r="I627" s="285"/>
      <c r="J627" s="285"/>
      <c r="K627" s="285"/>
      <c r="M627" s="228" t="s">
        <v>848</v>
      </c>
      <c r="N627" s="13">
        <v>3</v>
      </c>
      <c r="O627" s="13">
        <v>2</v>
      </c>
      <c r="AF627">
        <v>344</v>
      </c>
      <c r="AG627" s="55" t="s">
        <v>1333</v>
      </c>
      <c r="AH627" s="126">
        <f>$R$905</f>
        <v>0</v>
      </c>
    </row>
    <row r="628" spans="3:34" ht="12.75">
      <c r="C628" s="23" t="s">
        <v>946</v>
      </c>
      <c r="AF628">
        <v>345</v>
      </c>
      <c r="AG628" s="55" t="s">
        <v>1310</v>
      </c>
      <c r="AH628" s="126">
        <f>$N$910</f>
        <v>0</v>
      </c>
    </row>
    <row r="629" spans="3:34" ht="13.5" customHeight="1">
      <c r="C629" s="23" t="s">
        <v>1447</v>
      </c>
      <c r="AF629">
        <v>346</v>
      </c>
      <c r="AG629" s="55" t="s">
        <v>1311</v>
      </c>
      <c r="AH629" s="127">
        <f>$O$910</f>
        <v>0</v>
      </c>
    </row>
    <row r="630" spans="3:34" ht="12.75">
      <c r="C630" s="23" t="s">
        <v>1448</v>
      </c>
      <c r="AF630">
        <v>347</v>
      </c>
      <c r="AG630" s="55" t="s">
        <v>1312</v>
      </c>
      <c r="AH630" s="126">
        <f>$P$910</f>
        <v>0</v>
      </c>
    </row>
    <row r="631" spans="1:34" ht="16.5" customHeight="1" thickBot="1">
      <c r="A631" s="14"/>
      <c r="AF631">
        <v>325</v>
      </c>
      <c r="AG631" s="55" t="s">
        <v>1315</v>
      </c>
      <c r="AH631" s="126">
        <f>$N$903</f>
        <v>1</v>
      </c>
    </row>
    <row r="632" spans="1:34" ht="13.5" thickBot="1">
      <c r="A632" s="23" t="s">
        <v>415</v>
      </c>
      <c r="B632" s="284" t="s">
        <v>568</v>
      </c>
      <c r="C632" s="248"/>
      <c r="D632" s="248"/>
      <c r="E632" s="248"/>
      <c r="F632" s="248"/>
      <c r="G632" s="248"/>
      <c r="H632" s="248"/>
      <c r="I632" s="248"/>
      <c r="J632" s="248"/>
      <c r="K632" s="248"/>
      <c r="M632" s="228" t="s">
        <v>415</v>
      </c>
      <c r="N632" s="13">
        <v>2</v>
      </c>
      <c r="AF632">
        <v>326</v>
      </c>
      <c r="AG632" s="55" t="s">
        <v>1316</v>
      </c>
      <c r="AH632" s="127">
        <f>$O$903</f>
        <v>0</v>
      </c>
    </row>
    <row r="633" spans="2:34" ht="16.5" customHeight="1">
      <c r="B633" s="248"/>
      <c r="C633" s="248"/>
      <c r="D633" s="248"/>
      <c r="E633" s="248"/>
      <c r="F633" s="248"/>
      <c r="G633" s="248"/>
      <c r="H633" s="248"/>
      <c r="I633" s="248"/>
      <c r="J633" s="248"/>
      <c r="K633" s="248"/>
      <c r="AF633">
        <v>327</v>
      </c>
      <c r="AG633" s="55" t="s">
        <v>1317</v>
      </c>
      <c r="AH633" s="126">
        <f>$P$903</f>
        <v>0</v>
      </c>
    </row>
    <row r="634" spans="1:34" ht="14.25">
      <c r="A634" s="21"/>
      <c r="B634" s="23"/>
      <c r="C634" s="187"/>
      <c r="D634" s="45"/>
      <c r="E634" s="45"/>
      <c r="F634" s="45"/>
      <c r="G634" s="45"/>
      <c r="H634" s="45"/>
      <c r="I634" s="45"/>
      <c r="J634" s="45"/>
      <c r="K634" s="45"/>
      <c r="N634" s="189"/>
      <c r="O634" s="189"/>
      <c r="AG634" s="55"/>
      <c r="AH634" s="126"/>
    </row>
    <row r="635" spans="1:34" ht="14.25" customHeight="1">
      <c r="A635" s="23" t="s">
        <v>416</v>
      </c>
      <c r="B635" s="311" t="s">
        <v>625</v>
      </c>
      <c r="C635" s="248"/>
      <c r="D635" s="248"/>
      <c r="E635" s="248"/>
      <c r="F635" s="248"/>
      <c r="G635" s="248"/>
      <c r="H635" s="248"/>
      <c r="I635" s="248"/>
      <c r="J635" s="248"/>
      <c r="K635" s="248"/>
      <c r="N635" s="189"/>
      <c r="O635" s="189"/>
      <c r="AG635" s="55"/>
      <c r="AH635" s="126"/>
    </row>
    <row r="636" spans="1:34" ht="14.25">
      <c r="A636" s="21"/>
      <c r="B636" s="248"/>
      <c r="C636" s="248"/>
      <c r="D636" s="248"/>
      <c r="E636" s="248"/>
      <c r="F636" s="248"/>
      <c r="G636" s="248"/>
      <c r="H636" s="248"/>
      <c r="I636" s="248"/>
      <c r="J636" s="248"/>
      <c r="K636" s="248"/>
      <c r="N636" s="189"/>
      <c r="O636" s="189"/>
      <c r="AG636" s="55"/>
      <c r="AH636" s="126"/>
    </row>
    <row r="637" spans="1:34" ht="14.25">
      <c r="A637" s="21"/>
      <c r="B637" s="248"/>
      <c r="C637" s="248"/>
      <c r="D637" s="248"/>
      <c r="E637" s="248"/>
      <c r="F637" s="248"/>
      <c r="G637" s="248"/>
      <c r="H637" s="248"/>
      <c r="I637" s="248"/>
      <c r="J637" s="248"/>
      <c r="K637" s="248"/>
      <c r="N637" s="189"/>
      <c r="O637" s="189"/>
      <c r="AG637" s="55"/>
      <c r="AH637" s="126"/>
    </row>
    <row r="638" spans="1:34" ht="14.25">
      <c r="A638" s="21"/>
      <c r="B638" s="248"/>
      <c r="C638" s="248"/>
      <c r="D638" s="248"/>
      <c r="E638" s="248"/>
      <c r="F638" s="248"/>
      <c r="G638" s="248"/>
      <c r="H638" s="248"/>
      <c r="I638" s="248"/>
      <c r="J638" s="248"/>
      <c r="K638" s="248"/>
      <c r="N638" s="189"/>
      <c r="O638" s="189"/>
      <c r="AG638" s="55"/>
      <c r="AH638" s="126"/>
    </row>
    <row r="639" spans="1:34" ht="18.75" customHeight="1">
      <c r="A639" s="21"/>
      <c r="B639" s="248"/>
      <c r="C639" s="248"/>
      <c r="D639" s="248"/>
      <c r="E639" s="248"/>
      <c r="F639" s="248"/>
      <c r="G639" s="248"/>
      <c r="H639" s="248"/>
      <c r="I639" s="248"/>
      <c r="J639" s="248"/>
      <c r="K639" s="248"/>
      <c r="N639" s="189"/>
      <c r="O639" s="189"/>
      <c r="AG639" s="55"/>
      <c r="AH639" s="126"/>
    </row>
    <row r="640" spans="1:34" ht="14.25">
      <c r="A640" s="21"/>
      <c r="B640" s="23"/>
      <c r="C640" s="190" t="s">
        <v>114</v>
      </c>
      <c r="D640" s="45"/>
      <c r="E640" s="45"/>
      <c r="F640" s="45"/>
      <c r="G640" s="45"/>
      <c r="H640" s="45"/>
      <c r="I640" s="45"/>
      <c r="J640" s="45"/>
      <c r="K640" s="45"/>
      <c r="M640" s="228" t="s">
        <v>421</v>
      </c>
      <c r="N640" s="56"/>
      <c r="O640" s="189"/>
      <c r="AG640" s="55"/>
      <c r="AH640" s="126"/>
    </row>
    <row r="641" spans="1:34" ht="14.25">
      <c r="A641" s="21"/>
      <c r="B641" s="23"/>
      <c r="C641" s="190" t="s">
        <v>115</v>
      </c>
      <c r="D641" s="45"/>
      <c r="E641" s="45"/>
      <c r="F641" s="45"/>
      <c r="G641" s="45"/>
      <c r="H641" s="45"/>
      <c r="I641" s="45"/>
      <c r="J641" s="45"/>
      <c r="K641" s="45"/>
      <c r="M641" s="228" t="s">
        <v>422</v>
      </c>
      <c r="N641" s="56"/>
      <c r="O641" s="189"/>
      <c r="AG641" s="55"/>
      <c r="AH641" s="126"/>
    </row>
    <row r="642" spans="1:34" ht="14.25">
      <c r="A642" s="21"/>
      <c r="B642" s="23"/>
      <c r="C642" s="190" t="s">
        <v>116</v>
      </c>
      <c r="D642" s="45"/>
      <c r="E642" s="45"/>
      <c r="F642" s="45"/>
      <c r="G642" s="45"/>
      <c r="H642" s="45"/>
      <c r="I642" s="45"/>
      <c r="J642" s="45"/>
      <c r="K642" s="45"/>
      <c r="M642" s="228" t="s">
        <v>423</v>
      </c>
      <c r="N642" s="56"/>
      <c r="O642" s="189"/>
      <c r="AG642" s="55"/>
      <c r="AH642" s="126"/>
    </row>
    <row r="643" spans="1:34" ht="14.25">
      <c r="A643" s="21"/>
      <c r="B643" s="23"/>
      <c r="C643" s="190" t="s">
        <v>117</v>
      </c>
      <c r="D643" s="45"/>
      <c r="E643" s="45"/>
      <c r="F643" s="45"/>
      <c r="G643" s="45"/>
      <c r="H643" s="45"/>
      <c r="I643" s="45"/>
      <c r="J643" s="45"/>
      <c r="K643" s="45"/>
      <c r="M643" s="228" t="s">
        <v>424</v>
      </c>
      <c r="N643" s="56"/>
      <c r="O643" s="189"/>
      <c r="AG643" s="55"/>
      <c r="AH643" s="126"/>
    </row>
    <row r="644" spans="1:34" ht="14.25">
      <c r="A644" s="21"/>
      <c r="B644" s="23"/>
      <c r="C644" s="190" t="s">
        <v>118</v>
      </c>
      <c r="D644" s="45"/>
      <c r="E644" s="45"/>
      <c r="F644" s="45"/>
      <c r="G644" s="45"/>
      <c r="H644" s="45"/>
      <c r="I644" s="45"/>
      <c r="J644" s="45"/>
      <c r="K644" s="45"/>
      <c r="M644" s="228" t="s">
        <v>425</v>
      </c>
      <c r="N644" s="56"/>
      <c r="O644" s="189"/>
      <c r="AG644" s="55"/>
      <c r="AH644" s="126"/>
    </row>
    <row r="645" spans="1:34" ht="14.25">
      <c r="A645" s="21"/>
      <c r="B645" s="23"/>
      <c r="C645" s="190" t="s">
        <v>119</v>
      </c>
      <c r="D645" s="45"/>
      <c r="E645" s="45"/>
      <c r="F645" s="45"/>
      <c r="G645" s="45"/>
      <c r="H645" s="45"/>
      <c r="I645" s="45"/>
      <c r="J645" s="45"/>
      <c r="K645" s="45"/>
      <c r="M645" s="228" t="s">
        <v>426</v>
      </c>
      <c r="N645" s="56"/>
      <c r="O645" s="189"/>
      <c r="AG645" s="55"/>
      <c r="AH645" s="126"/>
    </row>
    <row r="646" spans="1:34" ht="14.25">
      <c r="A646" s="21"/>
      <c r="B646" s="23"/>
      <c r="C646" s="190" t="s">
        <v>120</v>
      </c>
      <c r="D646" s="45"/>
      <c r="E646" s="45"/>
      <c r="F646" s="45"/>
      <c r="G646" s="45"/>
      <c r="H646" s="45"/>
      <c r="I646" s="45"/>
      <c r="J646" s="45"/>
      <c r="K646" s="45"/>
      <c r="M646" s="228" t="s">
        <v>427</v>
      </c>
      <c r="N646" s="56"/>
      <c r="O646" s="189"/>
      <c r="AG646" s="55"/>
      <c r="AH646" s="126"/>
    </row>
    <row r="647" spans="1:34" ht="14.25">
      <c r="A647" s="21"/>
      <c r="B647" s="23"/>
      <c r="C647" s="190" t="s">
        <v>121</v>
      </c>
      <c r="D647" s="45"/>
      <c r="E647" s="45"/>
      <c r="F647" s="45"/>
      <c r="G647" s="45"/>
      <c r="H647" s="45"/>
      <c r="I647" s="45"/>
      <c r="J647" s="45"/>
      <c r="K647" s="45"/>
      <c r="M647" s="228" t="s">
        <v>428</v>
      </c>
      <c r="N647" s="56"/>
      <c r="O647" s="189"/>
      <c r="AG647" s="55"/>
      <c r="AH647" s="126"/>
    </row>
    <row r="648" spans="1:34" ht="14.25">
      <c r="A648" s="21"/>
      <c r="B648" s="23"/>
      <c r="C648" s="190" t="s">
        <v>122</v>
      </c>
      <c r="D648" s="45"/>
      <c r="E648" s="45"/>
      <c r="F648" s="45"/>
      <c r="G648" s="45"/>
      <c r="H648" s="45"/>
      <c r="I648" s="45"/>
      <c r="J648" s="45"/>
      <c r="K648" s="45"/>
      <c r="M648" s="228" t="s">
        <v>429</v>
      </c>
      <c r="N648" s="56"/>
      <c r="O648" s="189"/>
      <c r="AG648" s="55"/>
      <c r="AH648" s="126"/>
    </row>
    <row r="649" spans="1:34" ht="14.25">
      <c r="A649" s="21"/>
      <c r="B649" s="23"/>
      <c r="C649" s="190" t="s">
        <v>123</v>
      </c>
      <c r="D649" s="45"/>
      <c r="E649" s="45"/>
      <c r="F649" s="45"/>
      <c r="G649" s="45"/>
      <c r="H649" s="45"/>
      <c r="I649" s="45"/>
      <c r="J649" s="45"/>
      <c r="K649" s="45"/>
      <c r="M649" s="228" t="s">
        <v>430</v>
      </c>
      <c r="N649" s="56"/>
      <c r="O649" s="189"/>
      <c r="AG649" s="55"/>
      <c r="AH649" s="126"/>
    </row>
    <row r="650" spans="1:34" ht="14.25">
      <c r="A650" s="21"/>
      <c r="B650" s="23"/>
      <c r="C650" s="190" t="s">
        <v>124</v>
      </c>
      <c r="D650" s="45"/>
      <c r="E650" s="45"/>
      <c r="F650" s="45"/>
      <c r="G650" s="45"/>
      <c r="H650" s="45"/>
      <c r="I650" s="45"/>
      <c r="J650" s="45"/>
      <c r="K650" s="45"/>
      <c r="M650" s="228" t="s">
        <v>431</v>
      </c>
      <c r="N650" s="56"/>
      <c r="O650" s="189"/>
      <c r="AG650" s="55"/>
      <c r="AH650" s="126"/>
    </row>
    <row r="651" spans="1:34" ht="14.25">
      <c r="A651" s="21"/>
      <c r="B651" s="23"/>
      <c r="C651" s="190" t="s">
        <v>125</v>
      </c>
      <c r="D651" s="45"/>
      <c r="E651" s="45"/>
      <c r="F651" s="45"/>
      <c r="G651" s="45"/>
      <c r="H651" s="45"/>
      <c r="I651" s="45"/>
      <c r="J651" s="45"/>
      <c r="K651" s="45"/>
      <c r="M651" s="228" t="s">
        <v>432</v>
      </c>
      <c r="N651" s="56"/>
      <c r="O651" s="189"/>
      <c r="AG651" s="55"/>
      <c r="AH651" s="126"/>
    </row>
    <row r="652" spans="1:34" ht="14.25">
      <c r="A652" s="21"/>
      <c r="B652" s="23"/>
      <c r="C652" s="191" t="s">
        <v>126</v>
      </c>
      <c r="D652" s="45"/>
      <c r="E652" s="45"/>
      <c r="F652" s="45"/>
      <c r="G652" s="45"/>
      <c r="H652" s="45"/>
      <c r="I652" s="45"/>
      <c r="J652" s="45"/>
      <c r="K652" s="45"/>
      <c r="M652" s="228" t="s">
        <v>433</v>
      </c>
      <c r="N652" s="56"/>
      <c r="O652" s="189"/>
      <c r="AG652" s="55"/>
      <c r="AH652" s="126"/>
    </row>
    <row r="653" spans="1:34" ht="14.25">
      <c r="A653" s="21"/>
      <c r="B653" s="23"/>
      <c r="C653" s="190" t="s">
        <v>127</v>
      </c>
      <c r="D653" s="45"/>
      <c r="E653" s="45"/>
      <c r="F653" s="45"/>
      <c r="G653" s="45"/>
      <c r="H653" s="45"/>
      <c r="I653" s="45"/>
      <c r="J653" s="45"/>
      <c r="K653" s="45"/>
      <c r="M653" s="228" t="s">
        <v>434</v>
      </c>
      <c r="N653" s="56"/>
      <c r="O653" s="189"/>
      <c r="AG653" s="55"/>
      <c r="AH653" s="126"/>
    </row>
    <row r="654" spans="1:34" ht="14.25">
      <c r="A654" s="21"/>
      <c r="B654" s="23"/>
      <c r="C654" s="190" t="s">
        <v>128</v>
      </c>
      <c r="D654" s="45"/>
      <c r="E654" s="45"/>
      <c r="F654" s="45"/>
      <c r="G654" s="45"/>
      <c r="H654" s="45"/>
      <c r="I654" s="45"/>
      <c r="J654" s="45"/>
      <c r="K654" s="45"/>
      <c r="M654" s="228" t="s">
        <v>435</v>
      </c>
      <c r="N654" s="56"/>
      <c r="O654" s="189"/>
      <c r="AG654" s="55"/>
      <c r="AH654" s="126"/>
    </row>
    <row r="655" spans="2:34" ht="12.75">
      <c r="B655" s="23"/>
      <c r="C655" s="190" t="s">
        <v>129</v>
      </c>
      <c r="D655" s="45"/>
      <c r="E655" s="45"/>
      <c r="F655" s="45"/>
      <c r="G655" s="45"/>
      <c r="H655" s="45"/>
      <c r="I655" s="45"/>
      <c r="J655" s="45"/>
      <c r="K655" s="45"/>
      <c r="M655" s="228" t="s">
        <v>436</v>
      </c>
      <c r="N655" s="56"/>
      <c r="O655" s="189"/>
      <c r="AF655">
        <v>168</v>
      </c>
      <c r="AG655" s="55" t="s">
        <v>539</v>
      </c>
      <c r="AH655" s="126" t="e">
        <f>#REF!</f>
        <v>#REF!</v>
      </c>
    </row>
    <row r="656" spans="2:34" ht="12.75">
      <c r="B656" s="23"/>
      <c r="C656" s="190" t="s">
        <v>130</v>
      </c>
      <c r="D656" s="45"/>
      <c r="E656" s="45"/>
      <c r="F656" s="45"/>
      <c r="G656" s="45"/>
      <c r="H656" s="45"/>
      <c r="I656" s="45"/>
      <c r="J656" s="45"/>
      <c r="K656" s="45"/>
      <c r="M656" s="228" t="s">
        <v>437</v>
      </c>
      <c r="N656" s="56"/>
      <c r="O656" s="189"/>
      <c r="AG656" s="55"/>
      <c r="AH656" s="126"/>
    </row>
    <row r="657" spans="2:34" ht="12.75">
      <c r="B657" s="23"/>
      <c r="C657" s="191" t="s">
        <v>131</v>
      </c>
      <c r="D657" s="45"/>
      <c r="E657" s="45"/>
      <c r="F657" s="45"/>
      <c r="G657" s="45"/>
      <c r="H657" s="45"/>
      <c r="I657" s="45"/>
      <c r="J657" s="45"/>
      <c r="K657" s="45"/>
      <c r="M657" s="228" t="s">
        <v>438</v>
      </c>
      <c r="N657" s="56"/>
      <c r="O657" s="189"/>
      <c r="AG657" s="55"/>
      <c r="AH657" s="126"/>
    </row>
    <row r="658" spans="2:34" ht="12.75">
      <c r="B658" s="23"/>
      <c r="C658" s="190" t="s">
        <v>132</v>
      </c>
      <c r="D658" s="45"/>
      <c r="E658" s="45"/>
      <c r="F658" s="45"/>
      <c r="G658" s="45"/>
      <c r="H658" s="45"/>
      <c r="I658" s="45"/>
      <c r="J658" s="45"/>
      <c r="K658" s="45"/>
      <c r="M658" s="228" t="s">
        <v>439</v>
      </c>
      <c r="N658" s="56"/>
      <c r="O658" s="189"/>
      <c r="AG658" s="55"/>
      <c r="AH658" s="126"/>
    </row>
    <row r="659" spans="1:34" ht="14.25">
      <c r="A659" s="21"/>
      <c r="B659" s="23"/>
      <c r="C659" s="187"/>
      <c r="D659" s="45"/>
      <c r="E659" s="45"/>
      <c r="F659" s="45"/>
      <c r="G659" s="45"/>
      <c r="H659" s="45"/>
      <c r="I659" s="45"/>
      <c r="J659" s="45"/>
      <c r="K659" s="45"/>
      <c r="N659" s="189"/>
      <c r="O659" s="189"/>
      <c r="AG659" s="55"/>
      <c r="AH659" s="126"/>
    </row>
    <row r="660" spans="1:34" ht="14.25" customHeight="1">
      <c r="A660" s="23" t="s">
        <v>492</v>
      </c>
      <c r="B660" s="311" t="s">
        <v>626</v>
      </c>
      <c r="C660" s="248"/>
      <c r="D660" s="248"/>
      <c r="E660" s="248"/>
      <c r="F660" s="248"/>
      <c r="G660" s="248"/>
      <c r="H660" s="248"/>
      <c r="I660" s="248"/>
      <c r="J660" s="248"/>
      <c r="K660" s="248"/>
      <c r="N660" s="189"/>
      <c r="O660" s="189"/>
      <c r="AG660" s="55"/>
      <c r="AH660" s="126"/>
    </row>
    <row r="661" spans="1:34" ht="14.25">
      <c r="A661" s="21"/>
      <c r="B661" s="248"/>
      <c r="C661" s="248"/>
      <c r="D661" s="248"/>
      <c r="E661" s="248"/>
      <c r="F661" s="248"/>
      <c r="G661" s="248"/>
      <c r="H661" s="248"/>
      <c r="I661" s="248"/>
      <c r="J661" s="248"/>
      <c r="K661" s="248"/>
      <c r="N661" s="189"/>
      <c r="O661" s="189"/>
      <c r="AG661" s="55"/>
      <c r="AH661" s="126"/>
    </row>
    <row r="662" spans="1:34" ht="14.25">
      <c r="A662" s="21"/>
      <c r="B662" s="248"/>
      <c r="C662" s="248"/>
      <c r="D662" s="248"/>
      <c r="E662" s="248"/>
      <c r="F662" s="248"/>
      <c r="G662" s="248"/>
      <c r="H662" s="248"/>
      <c r="I662" s="248"/>
      <c r="J662" s="248"/>
      <c r="K662" s="248"/>
      <c r="N662" s="189"/>
      <c r="O662" s="189"/>
      <c r="AG662" s="55"/>
      <c r="AH662" s="126"/>
    </row>
    <row r="663" spans="1:34" ht="14.25">
      <c r="A663" s="21"/>
      <c r="B663" s="248"/>
      <c r="C663" s="248"/>
      <c r="D663" s="248"/>
      <c r="E663" s="248"/>
      <c r="F663" s="248"/>
      <c r="G663" s="248"/>
      <c r="H663" s="248"/>
      <c r="I663" s="248"/>
      <c r="J663" s="248"/>
      <c r="K663" s="248"/>
      <c r="N663" s="189"/>
      <c r="O663" s="189"/>
      <c r="AG663" s="55"/>
      <c r="AH663" s="126"/>
    </row>
    <row r="664" spans="1:34" ht="14.25">
      <c r="A664" s="21"/>
      <c r="B664" s="23"/>
      <c r="C664" s="190" t="s">
        <v>565</v>
      </c>
      <c r="D664" s="45"/>
      <c r="E664" s="45"/>
      <c r="F664" s="45"/>
      <c r="G664" s="45"/>
      <c r="H664" s="45"/>
      <c r="I664" s="45"/>
      <c r="J664" s="45"/>
      <c r="K664" s="45"/>
      <c r="M664" s="228" t="s">
        <v>627</v>
      </c>
      <c r="N664" s="56"/>
      <c r="O664" s="189"/>
      <c r="AG664" s="55"/>
      <c r="AH664" s="126"/>
    </row>
    <row r="665" spans="1:34" ht="14.25">
      <c r="A665" s="21"/>
      <c r="B665" s="23"/>
      <c r="C665" s="190" t="s">
        <v>566</v>
      </c>
      <c r="D665" s="45"/>
      <c r="E665" s="45"/>
      <c r="F665" s="45"/>
      <c r="G665" s="45"/>
      <c r="H665" s="45"/>
      <c r="I665" s="45"/>
      <c r="J665" s="45"/>
      <c r="K665" s="45"/>
      <c r="M665" s="228" t="s">
        <v>628</v>
      </c>
      <c r="N665" s="56"/>
      <c r="O665" s="189"/>
      <c r="AG665" s="55"/>
      <c r="AH665" s="126"/>
    </row>
    <row r="666" spans="1:34" ht="14.25">
      <c r="A666" s="21"/>
      <c r="B666" s="23"/>
      <c r="C666" s="190" t="s">
        <v>567</v>
      </c>
      <c r="D666" s="45"/>
      <c r="E666" s="45"/>
      <c r="F666" s="45"/>
      <c r="G666" s="45"/>
      <c r="H666" s="45"/>
      <c r="I666" s="45"/>
      <c r="J666" s="45"/>
      <c r="K666" s="45"/>
      <c r="M666" s="228" t="s">
        <v>629</v>
      </c>
      <c r="N666" s="56"/>
      <c r="O666" s="189"/>
      <c r="AG666" s="55"/>
      <c r="AH666" s="126"/>
    </row>
    <row r="667" spans="3:34" ht="12.75">
      <c r="C667" s="23"/>
      <c r="AF667">
        <v>348</v>
      </c>
      <c r="AG667" s="55" t="s">
        <v>1313</v>
      </c>
      <c r="AH667" s="127">
        <f>$Q$910</f>
        <v>0</v>
      </c>
    </row>
    <row r="668" spans="1:34" ht="15.75" customHeight="1">
      <c r="A668" s="23" t="s">
        <v>493</v>
      </c>
      <c r="B668" s="272" t="s">
        <v>527</v>
      </c>
      <c r="C668" s="314"/>
      <c r="D668" s="314"/>
      <c r="E668" s="314"/>
      <c r="F668" s="314"/>
      <c r="G668" s="314"/>
      <c r="H668" s="314"/>
      <c r="I668" s="314"/>
      <c r="J668" s="314"/>
      <c r="K668" s="314"/>
      <c r="M668" s="228" t="s">
        <v>493</v>
      </c>
      <c r="N668" s="42">
        <v>1</v>
      </c>
      <c r="AF668">
        <v>349</v>
      </c>
      <c r="AG668" s="55" t="s">
        <v>1314</v>
      </c>
      <c r="AH668" s="126">
        <f>$R$910</f>
        <v>0</v>
      </c>
    </row>
    <row r="669" spans="3:34" ht="13.5" customHeight="1">
      <c r="C669" s="33" t="s">
        <v>949</v>
      </c>
      <c r="AF669">
        <v>350</v>
      </c>
      <c r="AG669" s="55" t="s">
        <v>1057</v>
      </c>
      <c r="AH669" s="126">
        <f>$N$914</f>
        <v>0</v>
      </c>
    </row>
    <row r="670" spans="3:34" ht="12.75">
      <c r="C670" s="33" t="s">
        <v>412</v>
      </c>
      <c r="AF670">
        <v>351</v>
      </c>
      <c r="AG670" s="55" t="s">
        <v>1058</v>
      </c>
      <c r="AH670" s="127">
        <f>$O$914</f>
        <v>0</v>
      </c>
    </row>
    <row r="671" spans="3:34" ht="12.75">
      <c r="C671" s="33" t="s">
        <v>1449</v>
      </c>
      <c r="D671" s="20"/>
      <c r="E671" s="20"/>
      <c r="F671" s="20"/>
      <c r="G671" s="20"/>
      <c r="H671" s="20"/>
      <c r="I671" s="20"/>
      <c r="J671" s="20"/>
      <c r="K671" s="20"/>
      <c r="AF671">
        <v>352</v>
      </c>
      <c r="AG671" s="55" t="s">
        <v>1059</v>
      </c>
      <c r="AH671" s="126">
        <f>$P$914</f>
        <v>0</v>
      </c>
    </row>
    <row r="672" spans="3:34" ht="12.75">
      <c r="C672" s="20"/>
      <c r="D672" s="20"/>
      <c r="E672" s="20"/>
      <c r="F672" s="20"/>
      <c r="G672" s="20"/>
      <c r="H672" s="20"/>
      <c r="I672" s="20"/>
      <c r="J672" s="20"/>
      <c r="K672" s="20"/>
      <c r="AF672">
        <v>353</v>
      </c>
      <c r="AG672" s="55" t="s">
        <v>1060</v>
      </c>
      <c r="AH672" s="127">
        <f>$Q$914</f>
        <v>0</v>
      </c>
    </row>
    <row r="673" spans="1:34" ht="14.25" customHeight="1">
      <c r="A673" s="23" t="s">
        <v>630</v>
      </c>
      <c r="B673" s="272" t="s">
        <v>5</v>
      </c>
      <c r="C673" s="273"/>
      <c r="D673" s="273"/>
      <c r="E673" s="273"/>
      <c r="F673" s="273"/>
      <c r="G673" s="273"/>
      <c r="H673" s="273"/>
      <c r="I673" s="273"/>
      <c r="J673" s="273"/>
      <c r="K673" s="273"/>
      <c r="M673" s="371" t="s">
        <v>1239</v>
      </c>
      <c r="N673" s="372"/>
      <c r="O673" s="372"/>
      <c r="P673" s="18"/>
      <c r="Q673" s="19"/>
      <c r="R673" s="19"/>
      <c r="S673" s="20"/>
      <c r="AF673">
        <v>354</v>
      </c>
      <c r="AG673" s="55" t="s">
        <v>1061</v>
      </c>
      <c r="AH673" s="126">
        <f>$R$914</f>
        <v>0</v>
      </c>
    </row>
    <row r="674" spans="1:34" ht="12.75">
      <c r="A674" s="23"/>
      <c r="B674" s="273"/>
      <c r="C674" s="273"/>
      <c r="D674" s="273"/>
      <c r="E674" s="273"/>
      <c r="F674" s="273"/>
      <c r="G674" s="273"/>
      <c r="H674" s="273"/>
      <c r="I674" s="273"/>
      <c r="J674" s="273"/>
      <c r="K674" s="273"/>
      <c r="M674" s="372"/>
      <c r="N674" s="372"/>
      <c r="O674" s="372"/>
      <c r="P674" s="18"/>
      <c r="Q674" s="19"/>
      <c r="R674" s="19"/>
      <c r="S674" s="20"/>
      <c r="AF674">
        <v>355</v>
      </c>
      <c r="AG674" s="55" t="s">
        <v>1334</v>
      </c>
      <c r="AH674" s="126">
        <f>$N$925</f>
        <v>0</v>
      </c>
    </row>
    <row r="675" spans="3:34" ht="24.75" customHeight="1">
      <c r="C675" s="247" t="s">
        <v>413</v>
      </c>
      <c r="D675" s="248"/>
      <c r="E675" s="248"/>
      <c r="F675" s="248"/>
      <c r="G675" s="248"/>
      <c r="H675" s="248"/>
      <c r="I675" s="248"/>
      <c r="J675" s="159" t="s">
        <v>1473</v>
      </c>
      <c r="K675" s="159" t="s">
        <v>1474</v>
      </c>
      <c r="M675" s="225" t="s">
        <v>631</v>
      </c>
      <c r="N675" s="161">
        <v>2</v>
      </c>
      <c r="P675" s="19"/>
      <c r="Q675" s="19"/>
      <c r="R675" s="19"/>
      <c r="S675" s="20"/>
      <c r="U675" s="17"/>
      <c r="V675" s="17"/>
      <c r="W675" s="17"/>
      <c r="AF675">
        <v>356</v>
      </c>
      <c r="AG675" s="55" t="s">
        <v>1335</v>
      </c>
      <c r="AH675" s="127">
        <f>$O$925</f>
        <v>50</v>
      </c>
    </row>
    <row r="676" spans="3:34" ht="24.75" customHeight="1">
      <c r="C676" s="247" t="s">
        <v>388</v>
      </c>
      <c r="D676" s="248"/>
      <c r="E676" s="248"/>
      <c r="F676" s="248"/>
      <c r="G676" s="248"/>
      <c r="H676" s="248"/>
      <c r="I676" s="248"/>
      <c r="J676" s="159" t="s">
        <v>1473</v>
      </c>
      <c r="K676" s="159" t="s">
        <v>1474</v>
      </c>
      <c r="M676" s="225" t="s">
        <v>632</v>
      </c>
      <c r="N676" s="161">
        <v>2</v>
      </c>
      <c r="AF676">
        <v>357</v>
      </c>
      <c r="AG676" s="55" t="s">
        <v>1336</v>
      </c>
      <c r="AH676" s="126">
        <f>$P$925</f>
        <v>55</v>
      </c>
    </row>
    <row r="677" spans="3:34" ht="24.75" customHeight="1">
      <c r="C677" s="247" t="s">
        <v>389</v>
      </c>
      <c r="D677" s="248"/>
      <c r="E677" s="248"/>
      <c r="F677" s="248"/>
      <c r="G677" s="248"/>
      <c r="H677" s="248"/>
      <c r="I677" s="248"/>
      <c r="J677" s="159" t="s">
        <v>1473</v>
      </c>
      <c r="K677" s="159" t="s">
        <v>1474</v>
      </c>
      <c r="M677" s="225" t="s">
        <v>633</v>
      </c>
      <c r="N677" s="161">
        <v>1</v>
      </c>
      <c r="AF677">
        <v>358</v>
      </c>
      <c r="AG677" s="55" t="s">
        <v>1337</v>
      </c>
      <c r="AH677" s="127">
        <f>$Q$925</f>
        <v>67</v>
      </c>
    </row>
    <row r="678" spans="3:34" ht="12.75">
      <c r="C678"/>
      <c r="D678"/>
      <c r="E678"/>
      <c r="F678"/>
      <c r="G678"/>
      <c r="H678"/>
      <c r="I678"/>
      <c r="J678"/>
      <c r="K678"/>
      <c r="L678"/>
      <c r="M678" s="229"/>
      <c r="N678"/>
      <c r="AF678">
        <v>359</v>
      </c>
      <c r="AG678" s="55" t="s">
        <v>1338</v>
      </c>
      <c r="AH678" s="126">
        <f>$N$926</f>
        <v>0</v>
      </c>
    </row>
    <row r="679" spans="1:34" ht="15">
      <c r="A679" s="23" t="s">
        <v>847</v>
      </c>
      <c r="B679" s="21" t="s">
        <v>6</v>
      </c>
      <c r="M679" s="225" t="s">
        <v>847</v>
      </c>
      <c r="N679" s="42">
        <v>1</v>
      </c>
      <c r="O679" s="19"/>
      <c r="AF679">
        <v>360</v>
      </c>
      <c r="AG679" s="55" t="s">
        <v>1339</v>
      </c>
      <c r="AH679" s="127">
        <f>$O$926</f>
        <v>45</v>
      </c>
    </row>
    <row r="680" spans="3:34" ht="12.75">
      <c r="C680" s="33" t="s">
        <v>391</v>
      </c>
      <c r="M680" s="229"/>
      <c r="N680"/>
      <c r="AF680">
        <v>361</v>
      </c>
      <c r="AG680" s="55" t="s">
        <v>1340</v>
      </c>
      <c r="AH680" s="126">
        <f>$P$926</f>
        <v>60</v>
      </c>
    </row>
    <row r="681" spans="3:34" ht="25.5" customHeight="1">
      <c r="C681" s="247" t="s">
        <v>392</v>
      </c>
      <c r="D681" s="248"/>
      <c r="E681" s="248"/>
      <c r="F681" s="248"/>
      <c r="G681" s="248"/>
      <c r="H681" s="248"/>
      <c r="I681" s="248"/>
      <c r="J681" s="248"/>
      <c r="K681" s="248"/>
      <c r="M681" s="229"/>
      <c r="N681"/>
      <c r="AF681">
        <v>362</v>
      </c>
      <c r="AG681" s="55" t="s">
        <v>1341</v>
      </c>
      <c r="AH681" s="127">
        <f>$Q$926</f>
        <v>67</v>
      </c>
    </row>
    <row r="682" spans="3:34" ht="27.75" customHeight="1">
      <c r="C682" s="247" t="s">
        <v>1494</v>
      </c>
      <c r="D682" s="248"/>
      <c r="E682" s="248"/>
      <c r="F682" s="248"/>
      <c r="G682" s="248"/>
      <c r="H682" s="248"/>
      <c r="I682" s="248"/>
      <c r="J682" s="248"/>
      <c r="K682" s="248"/>
      <c r="M682" s="229"/>
      <c r="N682"/>
      <c r="AF682">
        <v>363</v>
      </c>
      <c r="AG682" s="94" t="s">
        <v>1067</v>
      </c>
      <c r="AH682" s="127">
        <f>$S$930</f>
        <v>6</v>
      </c>
    </row>
    <row r="683" spans="32:34" ht="15.75" customHeight="1">
      <c r="AF683">
        <v>364</v>
      </c>
      <c r="AG683" s="94" t="s">
        <v>1062</v>
      </c>
      <c r="AH683" s="126">
        <f>$N$930</f>
        <v>10</v>
      </c>
    </row>
    <row r="684" spans="1:34" ht="13.5" customHeight="1">
      <c r="A684" s="21" t="s">
        <v>998</v>
      </c>
      <c r="B684" s="284" t="s">
        <v>7</v>
      </c>
      <c r="C684" s="285"/>
      <c r="D684" s="285"/>
      <c r="E684" s="285"/>
      <c r="F684" s="285"/>
      <c r="G684" s="285"/>
      <c r="H684" s="285"/>
      <c r="I684" s="285"/>
      <c r="J684" s="285"/>
      <c r="K684" s="285"/>
      <c r="N684" s="270" t="s">
        <v>865</v>
      </c>
      <c r="O684" s="270" t="s">
        <v>866</v>
      </c>
      <c r="P684" s="379" t="s">
        <v>926</v>
      </c>
      <c r="Q684"/>
      <c r="AF684">
        <v>365</v>
      </c>
      <c r="AG684" s="94" t="s">
        <v>1063</v>
      </c>
      <c r="AH684" s="127">
        <f>$O$930</f>
        <v>16</v>
      </c>
    </row>
    <row r="685" spans="1:34" ht="13.5" customHeight="1">
      <c r="A685" s="21"/>
      <c r="B685" s="285"/>
      <c r="C685" s="285"/>
      <c r="D685" s="285"/>
      <c r="E685" s="285"/>
      <c r="F685" s="285"/>
      <c r="G685" s="285"/>
      <c r="H685" s="285"/>
      <c r="I685" s="285"/>
      <c r="J685" s="285"/>
      <c r="K685" s="285"/>
      <c r="M685" s="225"/>
      <c r="N685" s="313"/>
      <c r="O685" s="313"/>
      <c r="P685" s="379"/>
      <c r="Q685"/>
      <c r="AF685">
        <v>366</v>
      </c>
      <c r="AG685" s="94" t="s">
        <v>1064</v>
      </c>
      <c r="AH685" s="126">
        <f>$P$930</f>
        <v>40</v>
      </c>
    </row>
    <row r="686" spans="3:34" ht="13.5">
      <c r="C686" s="331" t="s">
        <v>1454</v>
      </c>
      <c r="D686" s="380"/>
      <c r="E686" s="380"/>
      <c r="F686" s="380"/>
      <c r="G686" s="380"/>
      <c r="H686" s="380"/>
      <c r="I686" s="380"/>
      <c r="J686" s="380"/>
      <c r="K686" s="380"/>
      <c r="L686" s="28"/>
      <c r="M686" s="225" t="s">
        <v>634</v>
      </c>
      <c r="N686" s="42">
        <v>2</v>
      </c>
      <c r="O686" s="42">
        <v>1</v>
      </c>
      <c r="P686" s="48">
        <f>N686+O686</f>
        <v>3</v>
      </c>
      <c r="Q686"/>
      <c r="AF686">
        <v>367</v>
      </c>
      <c r="AG686" s="94" t="s">
        <v>1065</v>
      </c>
      <c r="AH686" s="127">
        <f>$Q$930</f>
        <v>50</v>
      </c>
    </row>
    <row r="687" spans="3:34" ht="13.5">
      <c r="C687" s="331" t="s">
        <v>1455</v>
      </c>
      <c r="D687" s="316"/>
      <c r="E687" s="316"/>
      <c r="F687" s="316"/>
      <c r="G687" s="316"/>
      <c r="H687" s="316"/>
      <c r="I687" s="316"/>
      <c r="J687" s="316"/>
      <c r="K687" s="316"/>
      <c r="L687" s="28"/>
      <c r="M687" s="225" t="s">
        <v>635</v>
      </c>
      <c r="N687" s="42">
        <v>1</v>
      </c>
      <c r="O687" s="42">
        <v>1</v>
      </c>
      <c r="P687" s="48">
        <f>N687+O687</f>
        <v>2</v>
      </c>
      <c r="Q687"/>
      <c r="AF687">
        <v>368</v>
      </c>
      <c r="AG687" s="94" t="s">
        <v>1066</v>
      </c>
      <c r="AH687" s="126">
        <f>$R$930</f>
        <v>81</v>
      </c>
    </row>
    <row r="688" spans="3:34" ht="12.75" customHeight="1">
      <c r="C688" s="331" t="s">
        <v>1456</v>
      </c>
      <c r="D688" s="316"/>
      <c r="E688" s="316"/>
      <c r="F688" s="316"/>
      <c r="G688" s="316"/>
      <c r="H688" s="316"/>
      <c r="I688" s="316"/>
      <c r="J688" s="316"/>
      <c r="K688" s="316"/>
      <c r="L688" s="28"/>
      <c r="M688" s="225" t="s">
        <v>636</v>
      </c>
      <c r="N688" s="42">
        <v>10</v>
      </c>
      <c r="O688" s="42">
        <v>2</v>
      </c>
      <c r="P688" s="48">
        <f>N688+O688</f>
        <v>12</v>
      </c>
      <c r="Q688"/>
      <c r="AF688">
        <v>369</v>
      </c>
      <c r="AG688" s="94" t="s">
        <v>1073</v>
      </c>
      <c r="AH688" s="127">
        <f>$S$931</f>
        <v>0</v>
      </c>
    </row>
    <row r="689" spans="3:34" ht="13.5">
      <c r="C689" s="331" t="s">
        <v>1457</v>
      </c>
      <c r="D689" s="316"/>
      <c r="E689" s="316"/>
      <c r="F689" s="316"/>
      <c r="G689" s="316"/>
      <c r="H689" s="316"/>
      <c r="I689" s="316"/>
      <c r="J689" s="316"/>
      <c r="K689" s="316"/>
      <c r="L689" s="28"/>
      <c r="M689" s="225" t="s">
        <v>637</v>
      </c>
      <c r="N689" s="42">
        <v>0</v>
      </c>
      <c r="O689" s="42">
        <v>2</v>
      </c>
      <c r="P689" s="48">
        <f>N689+O689</f>
        <v>2</v>
      </c>
      <c r="Q689"/>
      <c r="AF689">
        <v>370</v>
      </c>
      <c r="AG689" s="94" t="s">
        <v>1068</v>
      </c>
      <c r="AH689" s="126">
        <f>$N$931</f>
        <v>0</v>
      </c>
    </row>
    <row r="690" spans="2:34" ht="13.5">
      <c r="B690" s="37"/>
      <c r="C690" s="378" t="s">
        <v>1487</v>
      </c>
      <c r="D690" s="244"/>
      <c r="E690" s="244"/>
      <c r="F690" s="244"/>
      <c r="G690" s="244"/>
      <c r="H690" s="244"/>
      <c r="I690" s="244"/>
      <c r="J690" s="244"/>
      <c r="K690" s="244"/>
      <c r="L690" s="28"/>
      <c r="M690" s="225" t="s">
        <v>998</v>
      </c>
      <c r="N690" s="66">
        <f>SUM(N686:N689)</f>
        <v>13</v>
      </c>
      <c r="O690" s="66">
        <f>SUM(O686:O688)</f>
        <v>4</v>
      </c>
      <c r="P690" s="66">
        <f>SUM(P686:P688)</f>
        <v>17</v>
      </c>
      <c r="AF690">
        <v>371</v>
      </c>
      <c r="AG690" s="94" t="s">
        <v>1069</v>
      </c>
      <c r="AH690" s="127">
        <f>$O$931</f>
        <v>0</v>
      </c>
    </row>
    <row r="691" spans="32:34" ht="14.25" customHeight="1">
      <c r="AF691">
        <v>372</v>
      </c>
      <c r="AG691" s="94" t="s">
        <v>1070</v>
      </c>
      <c r="AH691" s="126">
        <f>$P$931</f>
        <v>0</v>
      </c>
    </row>
    <row r="692" spans="1:34" ht="14.25">
      <c r="A692" s="21" t="s">
        <v>988</v>
      </c>
      <c r="B692" s="284" t="s">
        <v>383</v>
      </c>
      <c r="C692" s="285"/>
      <c r="D692" s="285"/>
      <c r="E692" s="285"/>
      <c r="F692" s="285"/>
      <c r="G692" s="285"/>
      <c r="H692" s="285"/>
      <c r="I692" s="285"/>
      <c r="J692" s="285"/>
      <c r="K692" s="285"/>
      <c r="N692" s="270" t="s">
        <v>865</v>
      </c>
      <c r="O692" s="270" t="s">
        <v>866</v>
      </c>
      <c r="AF692">
        <v>373</v>
      </c>
      <c r="AG692" s="94" t="s">
        <v>1071</v>
      </c>
      <c r="AH692" s="127">
        <f>$Q$931</f>
        <v>0</v>
      </c>
    </row>
    <row r="693" spans="1:34" ht="12.75" customHeight="1">
      <c r="A693" s="21"/>
      <c r="B693" s="285"/>
      <c r="C693" s="285"/>
      <c r="D693" s="285"/>
      <c r="E693" s="285"/>
      <c r="F693" s="285"/>
      <c r="G693" s="285"/>
      <c r="H693" s="285"/>
      <c r="I693" s="285"/>
      <c r="J693" s="285"/>
      <c r="K693" s="285"/>
      <c r="M693" s="225"/>
      <c r="N693" s="313"/>
      <c r="O693" s="313"/>
      <c r="AF693">
        <v>374</v>
      </c>
      <c r="AG693" s="94" t="s">
        <v>1072</v>
      </c>
      <c r="AH693" s="126">
        <f>$R$931</f>
        <v>0</v>
      </c>
    </row>
    <row r="694" spans="3:34" ht="12.75" customHeight="1">
      <c r="C694" s="331" t="s">
        <v>1528</v>
      </c>
      <c r="D694" s="244"/>
      <c r="E694" s="244"/>
      <c r="F694" s="244"/>
      <c r="G694" s="244"/>
      <c r="H694" s="244"/>
      <c r="I694" s="244"/>
      <c r="J694" s="244"/>
      <c r="K694" s="244"/>
      <c r="L694" s="28"/>
      <c r="M694" s="228" t="s">
        <v>988</v>
      </c>
      <c r="N694" s="42">
        <v>4</v>
      </c>
      <c r="O694" s="42">
        <v>3</v>
      </c>
      <c r="P694"/>
      <c r="Q694"/>
      <c r="R694"/>
      <c r="AF694">
        <v>375</v>
      </c>
      <c r="AG694" s="94" t="s">
        <v>1079</v>
      </c>
      <c r="AH694" s="127">
        <f>$S$933</f>
        <v>0</v>
      </c>
    </row>
    <row r="695" spans="3:34" ht="12.75">
      <c r="C695" s="331" t="s">
        <v>1529</v>
      </c>
      <c r="D695" s="244"/>
      <c r="E695" s="244"/>
      <c r="F695" s="244"/>
      <c r="G695" s="244"/>
      <c r="H695" s="244"/>
      <c r="I695" s="244"/>
      <c r="J695" s="244"/>
      <c r="K695" s="244"/>
      <c r="L695" s="28"/>
      <c r="M695" s="229"/>
      <c r="N695"/>
      <c r="O695"/>
      <c r="P695"/>
      <c r="Q695"/>
      <c r="R695"/>
      <c r="AF695">
        <v>376</v>
      </c>
      <c r="AG695" s="94" t="s">
        <v>1074</v>
      </c>
      <c r="AH695" s="126">
        <f>$N$933</f>
        <v>0</v>
      </c>
    </row>
    <row r="696" spans="3:34" ht="12.75">
      <c r="C696" s="331" t="s">
        <v>1530</v>
      </c>
      <c r="D696" s="244"/>
      <c r="E696" s="244"/>
      <c r="F696" s="244"/>
      <c r="G696" s="244"/>
      <c r="H696" s="244"/>
      <c r="I696" s="244"/>
      <c r="J696" s="244"/>
      <c r="K696" s="244"/>
      <c r="L696" s="28"/>
      <c r="M696" s="229"/>
      <c r="N696"/>
      <c r="O696"/>
      <c r="P696"/>
      <c r="Q696"/>
      <c r="R696"/>
      <c r="AF696">
        <v>377</v>
      </c>
      <c r="AG696" s="94" t="s">
        <v>1075</v>
      </c>
      <c r="AH696" s="127">
        <f>$O$933</f>
        <v>0</v>
      </c>
    </row>
    <row r="697" spans="3:34" ht="13.5" customHeight="1">
      <c r="C697" s="331" t="s">
        <v>1531</v>
      </c>
      <c r="D697" s="244"/>
      <c r="E697" s="244"/>
      <c r="F697" s="244"/>
      <c r="G697" s="244"/>
      <c r="H697" s="244"/>
      <c r="I697" s="244"/>
      <c r="J697" s="244"/>
      <c r="K697" s="244"/>
      <c r="L697" s="28"/>
      <c r="M697" s="229"/>
      <c r="N697"/>
      <c r="O697"/>
      <c r="P697" s="124"/>
      <c r="Q697"/>
      <c r="R697"/>
      <c r="AF697">
        <v>378</v>
      </c>
      <c r="AG697" s="94" t="s">
        <v>1076</v>
      </c>
      <c r="AH697" s="126">
        <f>$P$933</f>
        <v>0</v>
      </c>
    </row>
    <row r="698" spans="3:34" ht="12.75">
      <c r="C698" s="331" t="s">
        <v>1532</v>
      </c>
      <c r="D698" s="244"/>
      <c r="E698" s="244"/>
      <c r="F698" s="244"/>
      <c r="G698" s="244"/>
      <c r="H698" s="244"/>
      <c r="I698" s="244"/>
      <c r="J698" s="244"/>
      <c r="K698" s="244"/>
      <c r="L698" s="28"/>
      <c r="M698" s="229"/>
      <c r="N698"/>
      <c r="O698"/>
      <c r="P698" s="124"/>
      <c r="Q698"/>
      <c r="R698"/>
      <c r="AF698">
        <v>379</v>
      </c>
      <c r="AG698" s="94" t="s">
        <v>1077</v>
      </c>
      <c r="AH698" s="127">
        <f>$Q$933</f>
        <v>0</v>
      </c>
    </row>
    <row r="699" spans="32:34" ht="14.25" customHeight="1">
      <c r="AF699">
        <v>380</v>
      </c>
      <c r="AG699" s="94" t="s">
        <v>1078</v>
      </c>
      <c r="AH699" s="126">
        <f>$R$933</f>
        <v>0</v>
      </c>
    </row>
    <row r="700" spans="1:34" ht="14.25">
      <c r="A700" s="21" t="s">
        <v>638</v>
      </c>
      <c r="B700" s="284" t="s">
        <v>1462</v>
      </c>
      <c r="C700" s="285"/>
      <c r="D700" s="285"/>
      <c r="E700" s="285"/>
      <c r="F700" s="285"/>
      <c r="G700" s="285"/>
      <c r="H700" s="285"/>
      <c r="I700" s="285"/>
      <c r="J700" s="285"/>
      <c r="K700" s="285"/>
      <c r="M700" s="235"/>
      <c r="N700" s="19"/>
      <c r="O700" s="19"/>
      <c r="AF700">
        <v>381</v>
      </c>
      <c r="AG700" s="55" t="s">
        <v>1085</v>
      </c>
      <c r="AH700" s="127">
        <f>$S$937</f>
        <v>0</v>
      </c>
    </row>
    <row r="701" spans="1:34" ht="14.25" customHeight="1">
      <c r="A701" s="98"/>
      <c r="B701" s="285"/>
      <c r="C701" s="285"/>
      <c r="D701" s="285"/>
      <c r="E701" s="285"/>
      <c r="F701" s="285"/>
      <c r="G701" s="285"/>
      <c r="H701" s="285"/>
      <c r="I701" s="285"/>
      <c r="J701" s="285"/>
      <c r="K701" s="285"/>
      <c r="M701" s="236"/>
      <c r="N701" s="19"/>
      <c r="O701" s="19"/>
      <c r="AF701">
        <v>382</v>
      </c>
      <c r="AG701" s="55" t="s">
        <v>1080</v>
      </c>
      <c r="AH701" s="126">
        <f>$N$937</f>
        <v>0</v>
      </c>
    </row>
    <row r="702" spans="1:34" ht="12.75" customHeight="1">
      <c r="A702" s="98"/>
      <c r="C702" s="36" t="s">
        <v>1794</v>
      </c>
      <c r="M702" s="228" t="s">
        <v>638</v>
      </c>
      <c r="N702" s="42">
        <v>2</v>
      </c>
      <c r="AF702">
        <v>383</v>
      </c>
      <c r="AG702" s="55" t="s">
        <v>1081</v>
      </c>
      <c r="AH702" s="127">
        <f>$O$937</f>
        <v>0</v>
      </c>
    </row>
    <row r="703" spans="1:34" ht="16.5" customHeight="1">
      <c r="A703" s="98"/>
      <c r="C703" s="36" t="s">
        <v>996</v>
      </c>
      <c r="AF703">
        <v>384</v>
      </c>
      <c r="AG703" s="55" t="s">
        <v>1082</v>
      </c>
      <c r="AH703" s="126">
        <f>$P$937</f>
        <v>0</v>
      </c>
    </row>
    <row r="704" spans="1:34" ht="12.75" customHeight="1">
      <c r="A704" s="98"/>
      <c r="C704" s="36" t="s">
        <v>997</v>
      </c>
      <c r="AF704">
        <v>385</v>
      </c>
      <c r="AG704" s="55" t="s">
        <v>1083</v>
      </c>
      <c r="AH704" s="127">
        <f>$Q$937</f>
        <v>0</v>
      </c>
    </row>
    <row r="705" spans="1:34" ht="14.25" customHeight="1">
      <c r="A705" s="98"/>
      <c r="C705" s="36"/>
      <c r="AF705">
        <v>386</v>
      </c>
      <c r="AG705" s="55" t="s">
        <v>1084</v>
      </c>
      <c r="AH705" s="126">
        <f>$R$937</f>
        <v>0</v>
      </c>
    </row>
    <row r="706" spans="1:34" ht="14.25">
      <c r="A706" s="21" t="s">
        <v>639</v>
      </c>
      <c r="B706" s="303" t="s">
        <v>1458</v>
      </c>
      <c r="C706" s="244"/>
      <c r="D706" s="244"/>
      <c r="E706" s="244"/>
      <c r="F706" s="244"/>
      <c r="G706" s="244"/>
      <c r="H706" s="244"/>
      <c r="I706" s="23" t="s">
        <v>854</v>
      </c>
      <c r="J706" s="23" t="s">
        <v>855</v>
      </c>
      <c r="M706" s="228" t="s">
        <v>639</v>
      </c>
      <c r="N706" s="42">
        <v>1</v>
      </c>
      <c r="AF706">
        <v>387</v>
      </c>
      <c r="AG706" s="55" t="s">
        <v>1086</v>
      </c>
      <c r="AH706" s="126">
        <f>$N$942</f>
        <v>30</v>
      </c>
    </row>
    <row r="707" spans="1:34" ht="14.25" customHeight="1">
      <c r="A707" s="98"/>
      <c r="AF707">
        <v>388</v>
      </c>
      <c r="AG707" s="55" t="s">
        <v>1087</v>
      </c>
      <c r="AH707" s="126">
        <f>$N$943</f>
        <v>60</v>
      </c>
    </row>
    <row r="708" spans="1:34" ht="14.25">
      <c r="A708" s="21" t="s">
        <v>1002</v>
      </c>
      <c r="B708" s="284" t="s">
        <v>1463</v>
      </c>
      <c r="C708" s="285"/>
      <c r="D708" s="285"/>
      <c r="E708" s="285"/>
      <c r="F708" s="285"/>
      <c r="G708" s="285"/>
      <c r="H708" s="285"/>
      <c r="I708" s="285"/>
      <c r="J708" s="285"/>
      <c r="K708" s="285"/>
      <c r="M708" s="371" t="s">
        <v>1239</v>
      </c>
      <c r="N708" s="372"/>
      <c r="O708" s="372"/>
      <c r="AF708">
        <v>389</v>
      </c>
      <c r="AG708" s="55" t="s">
        <v>1088</v>
      </c>
      <c r="AH708" s="126">
        <f>$N$944</f>
        <v>0</v>
      </c>
    </row>
    <row r="709" spans="2:34" ht="12.75">
      <c r="B709" s="285"/>
      <c r="C709" s="285"/>
      <c r="D709" s="285"/>
      <c r="E709" s="285"/>
      <c r="F709" s="285"/>
      <c r="G709" s="285"/>
      <c r="H709" s="285"/>
      <c r="I709" s="285"/>
      <c r="J709" s="285"/>
      <c r="K709" s="285"/>
      <c r="M709" s="372"/>
      <c r="N709" s="372"/>
      <c r="O709" s="372"/>
      <c r="AF709">
        <v>390</v>
      </c>
      <c r="AG709" s="55" t="s">
        <v>1089</v>
      </c>
      <c r="AH709" s="126">
        <f>$N$947</f>
        <v>0</v>
      </c>
    </row>
    <row r="710" spans="3:34" ht="12.75">
      <c r="C710" s="23" t="s">
        <v>1499</v>
      </c>
      <c r="J710" s="159" t="s">
        <v>1473</v>
      </c>
      <c r="K710" s="159" t="s">
        <v>1474</v>
      </c>
      <c r="M710" s="225" t="s">
        <v>640</v>
      </c>
      <c r="N710" s="161">
        <v>2</v>
      </c>
      <c r="AF710">
        <v>391</v>
      </c>
      <c r="AG710" s="55" t="s">
        <v>1229</v>
      </c>
      <c r="AH710" s="126">
        <f>$N$948</f>
        <v>0</v>
      </c>
    </row>
    <row r="711" spans="3:34" ht="12.75">
      <c r="C711" s="23" t="s">
        <v>1500</v>
      </c>
      <c r="J711" s="159" t="s">
        <v>1473</v>
      </c>
      <c r="K711" s="159" t="s">
        <v>1474</v>
      </c>
      <c r="M711" s="225" t="s">
        <v>641</v>
      </c>
      <c r="N711" s="161">
        <v>1</v>
      </c>
      <c r="AF711">
        <v>392</v>
      </c>
      <c r="AG711" s="55" t="s">
        <v>1090</v>
      </c>
      <c r="AH711" s="127">
        <f>$O$942</f>
        <v>0</v>
      </c>
    </row>
    <row r="712" spans="3:34" ht="12.75">
      <c r="C712" s="23" t="s">
        <v>1501</v>
      </c>
      <c r="J712" s="159" t="s">
        <v>1473</v>
      </c>
      <c r="K712" s="159" t="s">
        <v>1474</v>
      </c>
      <c r="M712" s="225" t="s">
        <v>642</v>
      </c>
      <c r="N712" s="161">
        <v>2</v>
      </c>
      <c r="AF712">
        <v>393</v>
      </c>
      <c r="AG712" s="55" t="s">
        <v>1091</v>
      </c>
      <c r="AH712" s="127">
        <f>$O$943</f>
        <v>0</v>
      </c>
    </row>
    <row r="713" spans="3:34" ht="14.25" customHeight="1">
      <c r="C713" s="23"/>
      <c r="M713" s="225"/>
      <c r="AF713">
        <v>394</v>
      </c>
      <c r="AG713" s="55" t="s">
        <v>1092</v>
      </c>
      <c r="AH713" s="127">
        <f>$O$944</f>
        <v>0</v>
      </c>
    </row>
    <row r="714" spans="1:34" ht="20.25">
      <c r="A714" s="304" t="s">
        <v>1493</v>
      </c>
      <c r="B714" s="305"/>
      <c r="C714" s="305"/>
      <c r="D714" s="305"/>
      <c r="E714" s="305"/>
      <c r="F714" s="305"/>
      <c r="G714" s="305"/>
      <c r="H714" s="305"/>
      <c r="I714" s="305"/>
      <c r="J714" s="305"/>
      <c r="K714" s="306"/>
      <c r="L714" s="1"/>
      <c r="AF714">
        <v>395</v>
      </c>
      <c r="AG714" s="55" t="s">
        <v>1093</v>
      </c>
      <c r="AH714" s="127">
        <f>$O$947</f>
        <v>0</v>
      </c>
    </row>
    <row r="715" spans="1:34" ht="14.25" customHeight="1">
      <c r="A715" s="101"/>
      <c r="B715" s="100"/>
      <c r="C715" s="100"/>
      <c r="D715" s="100"/>
      <c r="E715" s="100"/>
      <c r="F715" s="100"/>
      <c r="G715" s="100"/>
      <c r="H715" s="100"/>
      <c r="I715" s="100"/>
      <c r="J715" s="100"/>
      <c r="K715" s="100"/>
      <c r="L715" s="1"/>
      <c r="AF715">
        <v>396</v>
      </c>
      <c r="AG715" s="55" t="s">
        <v>1230</v>
      </c>
      <c r="AH715" s="127">
        <f>$O$948</f>
        <v>0</v>
      </c>
    </row>
    <row r="716" spans="3:34" ht="12.75">
      <c r="C716" s="33"/>
      <c r="D716" s="54"/>
      <c r="E716" s="54"/>
      <c r="F716" s="54"/>
      <c r="G716" s="54"/>
      <c r="H716" s="54"/>
      <c r="I716" s="54"/>
      <c r="J716" s="54"/>
      <c r="K716" s="54"/>
      <c r="M716" s="230"/>
      <c r="N716"/>
      <c r="O716"/>
      <c r="P716" s="124"/>
      <c r="AF716">
        <v>397</v>
      </c>
      <c r="AG716" t="s">
        <v>1094</v>
      </c>
      <c r="AH716" s="126">
        <f>$N$975</f>
        <v>21</v>
      </c>
    </row>
    <row r="717" spans="1:34" ht="18.75">
      <c r="A717" s="274" t="s">
        <v>990</v>
      </c>
      <c r="B717" s="275"/>
      <c r="C717" s="275"/>
      <c r="D717" s="275"/>
      <c r="E717" s="275"/>
      <c r="F717" s="275"/>
      <c r="G717" s="275"/>
      <c r="H717" s="275"/>
      <c r="I717" s="275"/>
      <c r="J717" s="275"/>
      <c r="K717" s="276"/>
      <c r="M717" s="230"/>
      <c r="N717"/>
      <c r="O717"/>
      <c r="P717" s="124"/>
      <c r="AF717">
        <v>398</v>
      </c>
      <c r="AG717" t="s">
        <v>1095</v>
      </c>
      <c r="AH717" s="127">
        <f>$O$975</f>
        <v>5</v>
      </c>
    </row>
    <row r="718" spans="3:34" ht="12.75">
      <c r="C718" s="33"/>
      <c r="D718" s="54"/>
      <c r="E718" s="54"/>
      <c r="F718" s="54"/>
      <c r="G718" s="54"/>
      <c r="H718" s="54"/>
      <c r="I718" s="54"/>
      <c r="J718" s="54"/>
      <c r="K718" s="54"/>
      <c r="M718" s="230"/>
      <c r="N718"/>
      <c r="O718"/>
      <c r="P718" s="124"/>
      <c r="AF718">
        <v>399</v>
      </c>
      <c r="AG718" t="s">
        <v>1096</v>
      </c>
      <c r="AH718" s="126">
        <f>$P$975</f>
        <v>9</v>
      </c>
    </row>
    <row r="719" spans="1:34" ht="14.25">
      <c r="A719" s="21" t="s">
        <v>1006</v>
      </c>
      <c r="B719" s="382" t="s">
        <v>8</v>
      </c>
      <c r="C719" s="383"/>
      <c r="D719" s="383"/>
      <c r="E719" s="383"/>
      <c r="F719" s="383"/>
      <c r="G719" s="383"/>
      <c r="H719" s="383"/>
      <c r="I719" s="383"/>
      <c r="J719" s="383"/>
      <c r="K719" s="383"/>
      <c r="M719" s="225"/>
      <c r="N719" s="357" t="s">
        <v>1416</v>
      </c>
      <c r="O719" s="19" t="s">
        <v>1534</v>
      </c>
      <c r="AF719">
        <v>400</v>
      </c>
      <c r="AG719" t="s">
        <v>1097</v>
      </c>
      <c r="AH719" s="127">
        <f>$Q$975</f>
        <v>5</v>
      </c>
    </row>
    <row r="720" spans="1:34" ht="15" thickBot="1">
      <c r="A720" s="21"/>
      <c r="B720" s="383"/>
      <c r="C720" s="383"/>
      <c r="D720" s="383"/>
      <c r="E720" s="383"/>
      <c r="F720" s="383"/>
      <c r="G720" s="383"/>
      <c r="H720" s="383"/>
      <c r="I720" s="383"/>
      <c r="J720" s="383"/>
      <c r="K720" s="383"/>
      <c r="M720" s="225"/>
      <c r="N720" s="358"/>
      <c r="AF720">
        <v>401</v>
      </c>
      <c r="AG720" t="s">
        <v>1098</v>
      </c>
      <c r="AH720" s="126">
        <f>$R$975</f>
        <v>8</v>
      </c>
    </row>
    <row r="721" spans="3:34" ht="12.75">
      <c r="C721" s="294" t="s">
        <v>1417</v>
      </c>
      <c r="D721" s="244"/>
      <c r="E721" s="244"/>
      <c r="F721" s="244"/>
      <c r="G721" s="244"/>
      <c r="H721" s="244"/>
      <c r="I721" s="244"/>
      <c r="J721" s="244"/>
      <c r="K721" s="244"/>
      <c r="L721" s="381"/>
      <c r="M721" s="231" t="s">
        <v>1488</v>
      </c>
      <c r="N721" s="116">
        <v>0</v>
      </c>
      <c r="O721" s="130">
        <f aca="true" t="shared" si="2" ref="O721:O726">IF(N$727=0,0,N721/N$727)</f>
        <v>0</v>
      </c>
      <c r="AF721">
        <v>402</v>
      </c>
      <c r="AG721" t="s">
        <v>1099</v>
      </c>
      <c r="AH721" s="127">
        <f>$S$975</f>
        <v>11</v>
      </c>
    </row>
    <row r="722" spans="3:34" ht="12.75">
      <c r="C722" s="296" t="s">
        <v>1418</v>
      </c>
      <c r="D722" s="297"/>
      <c r="E722" s="297"/>
      <c r="F722" s="297"/>
      <c r="G722" s="297"/>
      <c r="H722" s="297"/>
      <c r="I722" s="297"/>
      <c r="J722" s="297"/>
      <c r="K722" s="297"/>
      <c r="L722" s="14"/>
      <c r="M722" s="237" t="s">
        <v>1489</v>
      </c>
      <c r="N722" s="53">
        <v>20</v>
      </c>
      <c r="O722" s="130">
        <f t="shared" si="2"/>
        <v>0.6060606060606061</v>
      </c>
      <c r="AF722">
        <v>403</v>
      </c>
      <c r="AG722" t="s">
        <v>1100</v>
      </c>
      <c r="AH722" s="126">
        <f>$N$976</f>
        <v>29</v>
      </c>
    </row>
    <row r="723" spans="3:34" ht="12.75">
      <c r="C723" s="296" t="s">
        <v>1419</v>
      </c>
      <c r="D723" s="297"/>
      <c r="E723" s="297"/>
      <c r="F723" s="297"/>
      <c r="G723" s="297"/>
      <c r="H723" s="297"/>
      <c r="I723" s="297"/>
      <c r="J723" s="297"/>
      <c r="K723" s="297"/>
      <c r="L723" s="14"/>
      <c r="M723" s="237" t="s">
        <v>643</v>
      </c>
      <c r="N723" s="53">
        <v>7</v>
      </c>
      <c r="O723" s="130">
        <f t="shared" si="2"/>
        <v>0.21212121212121213</v>
      </c>
      <c r="AF723">
        <v>404</v>
      </c>
      <c r="AG723" t="s">
        <v>1101</v>
      </c>
      <c r="AH723" s="127">
        <f>$O$976</f>
        <v>6</v>
      </c>
    </row>
    <row r="724" spans="3:34" ht="12.75">
      <c r="C724" s="296" t="s">
        <v>1420</v>
      </c>
      <c r="D724" s="297"/>
      <c r="E724" s="297"/>
      <c r="F724" s="297"/>
      <c r="G724" s="297"/>
      <c r="H724" s="297"/>
      <c r="I724" s="297"/>
      <c r="J724" s="297"/>
      <c r="K724" s="297"/>
      <c r="L724" s="14"/>
      <c r="M724" s="237" t="s">
        <v>644</v>
      </c>
      <c r="N724" s="53">
        <v>6</v>
      </c>
      <c r="O724" s="130">
        <f t="shared" si="2"/>
        <v>0.18181818181818182</v>
      </c>
      <c r="AF724">
        <v>405</v>
      </c>
      <c r="AG724" t="s">
        <v>1102</v>
      </c>
      <c r="AH724" s="126">
        <f>$P$976</f>
        <v>6</v>
      </c>
    </row>
    <row r="725" spans="3:34" ht="12.75" customHeight="1">
      <c r="C725" s="296" t="s">
        <v>1421</v>
      </c>
      <c r="D725" s="297"/>
      <c r="E725" s="297"/>
      <c r="F725" s="297"/>
      <c r="G725" s="297"/>
      <c r="H725" s="297"/>
      <c r="I725" s="297"/>
      <c r="J725" s="297"/>
      <c r="K725" s="297"/>
      <c r="L725" s="14"/>
      <c r="M725" s="237" t="s">
        <v>645</v>
      </c>
      <c r="N725" s="53">
        <v>0</v>
      </c>
      <c r="O725" s="130">
        <f t="shared" si="2"/>
        <v>0</v>
      </c>
      <c r="AF725">
        <v>406</v>
      </c>
      <c r="AG725" t="s">
        <v>1103</v>
      </c>
      <c r="AH725" s="127">
        <f>$Q$976</f>
        <v>5</v>
      </c>
    </row>
    <row r="726" spans="3:34" ht="12.75">
      <c r="C726" s="296" t="s">
        <v>1422</v>
      </c>
      <c r="D726" s="297"/>
      <c r="E726" s="297"/>
      <c r="F726" s="297"/>
      <c r="G726" s="297"/>
      <c r="H726" s="297"/>
      <c r="I726" s="297"/>
      <c r="J726" s="297"/>
      <c r="K726" s="297"/>
      <c r="L726" s="14"/>
      <c r="M726" s="237" t="s">
        <v>646</v>
      </c>
      <c r="N726" s="53">
        <v>0</v>
      </c>
      <c r="O726" s="130">
        <f t="shared" si="2"/>
        <v>0</v>
      </c>
      <c r="AF726">
        <v>407</v>
      </c>
      <c r="AG726" t="s">
        <v>1104</v>
      </c>
      <c r="AH726" s="126">
        <f>$R$976</f>
        <v>2</v>
      </c>
    </row>
    <row r="727" spans="3:34" ht="13.5">
      <c r="C727" s="286" t="s">
        <v>926</v>
      </c>
      <c r="D727" s="286"/>
      <c r="E727" s="286"/>
      <c r="F727" s="286"/>
      <c r="G727" s="286"/>
      <c r="H727" s="286"/>
      <c r="M727" s="225" t="s">
        <v>1006</v>
      </c>
      <c r="N727" s="66">
        <f>SUM(N721:N726)</f>
        <v>33</v>
      </c>
      <c r="O727" s="105">
        <f>SUM(O721:O726)</f>
        <v>1</v>
      </c>
      <c r="AF727">
        <v>408</v>
      </c>
      <c r="AG727" t="s">
        <v>1105</v>
      </c>
      <c r="AH727" s="127">
        <f>$S$976</f>
        <v>11</v>
      </c>
    </row>
    <row r="728" spans="3:34" ht="12.75" customHeight="1">
      <c r="C728" s="23"/>
      <c r="M728" s="225"/>
      <c r="AF728">
        <v>409</v>
      </c>
      <c r="AG728" t="s">
        <v>1342</v>
      </c>
      <c r="AH728" s="126">
        <f>$N$977</f>
        <v>0</v>
      </c>
    </row>
    <row r="729" spans="1:34" ht="14.25" customHeight="1">
      <c r="A729" s="21" t="s">
        <v>647</v>
      </c>
      <c r="B729" s="332" t="s">
        <v>9</v>
      </c>
      <c r="C729" s="248"/>
      <c r="D729" s="248"/>
      <c r="E729" s="248"/>
      <c r="F729" s="248"/>
      <c r="G729" s="248"/>
      <c r="H729" s="248"/>
      <c r="I729" s="248"/>
      <c r="J729" s="248"/>
      <c r="K729" s="248"/>
      <c r="M729" s="225"/>
      <c r="N729" s="357" t="s">
        <v>1416</v>
      </c>
      <c r="O729" s="270" t="s">
        <v>457</v>
      </c>
      <c r="W729"/>
      <c r="AF729">
        <v>410</v>
      </c>
      <c r="AG729" t="s">
        <v>1343</v>
      </c>
      <c r="AH729" s="127">
        <f>$O$977</f>
        <v>0</v>
      </c>
    </row>
    <row r="730" spans="2:34" ht="13.5" thickBot="1">
      <c r="B730" s="248"/>
      <c r="C730" s="248"/>
      <c r="D730" s="248"/>
      <c r="E730" s="248"/>
      <c r="F730" s="248"/>
      <c r="G730" s="248"/>
      <c r="H730" s="248"/>
      <c r="I730" s="248"/>
      <c r="J730" s="248"/>
      <c r="K730" s="248"/>
      <c r="M730" s="225"/>
      <c r="N730" s="358"/>
      <c r="O730" s="312"/>
      <c r="W730"/>
      <c r="AF730">
        <v>411</v>
      </c>
      <c r="AG730" t="s">
        <v>1344</v>
      </c>
      <c r="AH730" s="126">
        <f>$P$977</f>
        <v>0</v>
      </c>
    </row>
    <row r="731" spans="3:34" ht="12.75">
      <c r="C731" s="294" t="s">
        <v>1585</v>
      </c>
      <c r="D731" s="244"/>
      <c r="E731" s="244"/>
      <c r="F731" s="244"/>
      <c r="G731" s="244"/>
      <c r="H731" s="244"/>
      <c r="I731" s="244"/>
      <c r="J731" s="244"/>
      <c r="K731" s="244"/>
      <c r="L731" s="381"/>
      <c r="M731" s="231" t="s">
        <v>648</v>
      </c>
      <c r="N731" s="56">
        <v>33</v>
      </c>
      <c r="O731" s="130">
        <f>IF(N$727=0,0,N731/N$727)</f>
        <v>1</v>
      </c>
      <c r="P731" s="207">
        <f>IF(N731=$N$727,"","ATENTIE!! Totalul personalului angajat difera de suma CD din distributia pe grade didactice D57")</f>
      </c>
      <c r="W731"/>
      <c r="AF731">
        <v>412</v>
      </c>
      <c r="AG731" t="s">
        <v>1345</v>
      </c>
      <c r="AH731" s="127">
        <f>$Q$977</f>
        <v>0</v>
      </c>
    </row>
    <row r="732" spans="3:34" ht="12.75">
      <c r="C732" s="296" t="s">
        <v>1427</v>
      </c>
      <c r="D732" s="297"/>
      <c r="E732" s="297"/>
      <c r="F732" s="297"/>
      <c r="G732" s="297"/>
      <c r="H732" s="297"/>
      <c r="I732" s="297"/>
      <c r="J732" s="297"/>
      <c r="K732" s="297"/>
      <c r="L732" s="14"/>
      <c r="M732" s="231" t="s">
        <v>649</v>
      </c>
      <c r="N732" s="56">
        <v>33</v>
      </c>
      <c r="O732" s="130">
        <f>IF(N$727=0,0,N732/N$727)</f>
        <v>1</v>
      </c>
      <c r="W732"/>
      <c r="AF732">
        <v>413</v>
      </c>
      <c r="AG732" t="s">
        <v>1346</v>
      </c>
      <c r="AH732" s="126">
        <f>$R$977</f>
        <v>0</v>
      </c>
    </row>
    <row r="733" spans="3:34" ht="29.25" customHeight="1">
      <c r="C733" s="384" t="s">
        <v>1428</v>
      </c>
      <c r="D733" s="385"/>
      <c r="E733" s="385"/>
      <c r="F733" s="385"/>
      <c r="G733" s="385"/>
      <c r="H733" s="385"/>
      <c r="I733" s="385"/>
      <c r="J733" s="385"/>
      <c r="K733" s="385"/>
      <c r="L733" s="14"/>
      <c r="M733" s="231" t="s">
        <v>650</v>
      </c>
      <c r="N733" s="56">
        <v>8</v>
      </c>
      <c r="O733" s="130">
        <f>IF(N$727=0,0,N733/N$727)</f>
        <v>0.24242424242424243</v>
      </c>
      <c r="W733"/>
      <c r="AF733">
        <v>414</v>
      </c>
      <c r="AG733" t="s">
        <v>1347</v>
      </c>
      <c r="AH733" s="127">
        <f>$S$977</f>
        <v>0</v>
      </c>
    </row>
    <row r="734" spans="3:34" ht="14.25" customHeight="1">
      <c r="C734" s="243" t="s">
        <v>1703</v>
      </c>
      <c r="D734" s="244"/>
      <c r="E734" s="244"/>
      <c r="F734" s="244"/>
      <c r="G734" s="244"/>
      <c r="H734" s="244"/>
      <c r="I734" s="244"/>
      <c r="J734" s="244"/>
      <c r="K734" s="244"/>
      <c r="M734" s="231" t="s">
        <v>651</v>
      </c>
      <c r="N734" s="56">
        <v>2</v>
      </c>
      <c r="O734" s="130">
        <f>IF(N$727=0,0,N734/N$727)</f>
        <v>0.06060606060606061</v>
      </c>
      <c r="W734"/>
      <c r="AF734">
        <v>415</v>
      </c>
      <c r="AG734" t="s">
        <v>1106</v>
      </c>
      <c r="AH734" s="126">
        <f>$N$981</f>
        <v>0</v>
      </c>
    </row>
    <row r="735" spans="3:34" ht="12.75" customHeight="1">
      <c r="C735" s="294" t="s">
        <v>1586</v>
      </c>
      <c r="D735" s="294"/>
      <c r="E735" s="294"/>
      <c r="F735" s="294"/>
      <c r="G735" s="294"/>
      <c r="H735" s="294"/>
      <c r="I735" s="294"/>
      <c r="J735" s="294"/>
      <c r="K735" s="294"/>
      <c r="L735" s="295"/>
      <c r="M735" s="231" t="s">
        <v>652</v>
      </c>
      <c r="N735" s="56">
        <v>0</v>
      </c>
      <c r="O735" s="130">
        <f>IF(N$727=0,0,N735/N$727)</f>
        <v>0</v>
      </c>
      <c r="W735"/>
      <c r="AF735">
        <v>416</v>
      </c>
      <c r="AG735" t="s">
        <v>1107</v>
      </c>
      <c r="AH735" s="127">
        <f>$O$981</f>
        <v>0</v>
      </c>
    </row>
    <row r="736" spans="3:34" ht="12.75">
      <c r="C736" s="33"/>
      <c r="D736" s="54"/>
      <c r="E736" s="54"/>
      <c r="F736" s="54"/>
      <c r="G736" s="54"/>
      <c r="H736" s="54"/>
      <c r="I736" s="54"/>
      <c r="J736" s="54"/>
      <c r="K736" s="54"/>
      <c r="M736" s="230"/>
      <c r="N736"/>
      <c r="O736"/>
      <c r="P736" s="124"/>
      <c r="AF736">
        <v>417</v>
      </c>
      <c r="AG736" t="s">
        <v>1108</v>
      </c>
      <c r="AH736" s="126">
        <f>$P$981</f>
        <v>0</v>
      </c>
    </row>
    <row r="737" spans="1:34" ht="18.75">
      <c r="A737" s="274" t="s">
        <v>991</v>
      </c>
      <c r="B737" s="275"/>
      <c r="C737" s="275"/>
      <c r="D737" s="275"/>
      <c r="E737" s="275"/>
      <c r="F737" s="275"/>
      <c r="G737" s="275"/>
      <c r="H737" s="275"/>
      <c r="I737" s="275"/>
      <c r="J737" s="275"/>
      <c r="K737" s="276"/>
      <c r="M737" s="230"/>
      <c r="N737"/>
      <c r="O737"/>
      <c r="P737" s="124"/>
      <c r="AF737">
        <v>418</v>
      </c>
      <c r="AG737" t="s">
        <v>1109</v>
      </c>
      <c r="AH737" s="127">
        <f>$Q$981</f>
        <v>0</v>
      </c>
    </row>
    <row r="738" spans="3:34" ht="12.75" customHeight="1">
      <c r="C738" s="33"/>
      <c r="D738" s="54"/>
      <c r="E738" s="54"/>
      <c r="F738" s="54"/>
      <c r="G738" s="54"/>
      <c r="H738" s="54"/>
      <c r="I738" s="54"/>
      <c r="J738" s="54"/>
      <c r="K738" s="54"/>
      <c r="M738" s="230"/>
      <c r="N738"/>
      <c r="O738"/>
      <c r="P738" s="124"/>
      <c r="AF738">
        <v>419</v>
      </c>
      <c r="AG738" t="s">
        <v>1110</v>
      </c>
      <c r="AH738" s="126">
        <f>$R$981</f>
        <v>0</v>
      </c>
    </row>
    <row r="739" spans="1:34" ht="12.75">
      <c r="A739" s="81" t="s">
        <v>1748</v>
      </c>
      <c r="B739" s="386" t="s">
        <v>10</v>
      </c>
      <c r="C739" s="387"/>
      <c r="D739" s="387"/>
      <c r="E739" s="387"/>
      <c r="F739" s="387"/>
      <c r="G739" s="387"/>
      <c r="H739" s="387"/>
      <c r="I739" s="387"/>
      <c r="J739" s="387"/>
      <c r="K739" s="387"/>
      <c r="P739" s="124"/>
      <c r="AF739">
        <v>420</v>
      </c>
      <c r="AG739" t="s">
        <v>1111</v>
      </c>
      <c r="AH739" s="126">
        <f>$N$982</f>
        <v>0</v>
      </c>
    </row>
    <row r="740" spans="1:34" ht="18" customHeight="1">
      <c r="A740" s="81"/>
      <c r="B740" s="387"/>
      <c r="C740" s="387"/>
      <c r="D740" s="387"/>
      <c r="E740" s="387"/>
      <c r="F740" s="387"/>
      <c r="G740" s="387"/>
      <c r="H740" s="387"/>
      <c r="I740" s="387"/>
      <c r="J740" s="387"/>
      <c r="K740" s="387"/>
      <c r="P740" s="124"/>
      <c r="AF740">
        <v>421</v>
      </c>
      <c r="AG740" t="s">
        <v>1112</v>
      </c>
      <c r="AH740" s="127">
        <f>$O$982</f>
        <v>0</v>
      </c>
    </row>
    <row r="741" spans="3:34" ht="12.75">
      <c r="C741" s="293" t="s">
        <v>989</v>
      </c>
      <c r="D741" s="251"/>
      <c r="E741" s="251"/>
      <c r="F741" s="251"/>
      <c r="G741" s="251"/>
      <c r="H741" s="251"/>
      <c r="I741" s="251"/>
      <c r="J741" s="251"/>
      <c r="K741" s="78"/>
      <c r="M741" s="225" t="s">
        <v>1749</v>
      </c>
      <c r="N741" s="42">
        <v>31.61</v>
      </c>
      <c r="O741"/>
      <c r="P741" s="124"/>
      <c r="AF741">
        <v>422</v>
      </c>
      <c r="AG741" t="s">
        <v>1113</v>
      </c>
      <c r="AH741" s="126">
        <f>$P$982</f>
        <v>0</v>
      </c>
    </row>
    <row r="742" spans="3:34" ht="12.75" customHeight="1">
      <c r="C742" s="293" t="s">
        <v>40</v>
      </c>
      <c r="D742" s="251"/>
      <c r="E742" s="251"/>
      <c r="F742" s="251"/>
      <c r="G742" s="251"/>
      <c r="H742" s="251"/>
      <c r="I742" s="251"/>
      <c r="J742" s="251"/>
      <c r="K742" s="28"/>
      <c r="M742" s="225" t="s">
        <v>1750</v>
      </c>
      <c r="N742" s="42">
        <v>31.61</v>
      </c>
      <c r="O742"/>
      <c r="P742" s="124"/>
      <c r="AF742">
        <v>423</v>
      </c>
      <c r="AG742" t="s">
        <v>1114</v>
      </c>
      <c r="AH742" s="127">
        <f>$Q$982</f>
        <v>0</v>
      </c>
    </row>
    <row r="743" spans="3:34" ht="12.75">
      <c r="C743" s="293" t="s">
        <v>41</v>
      </c>
      <c r="D743" s="251"/>
      <c r="E743" s="251"/>
      <c r="F743" s="251"/>
      <c r="G743" s="251"/>
      <c r="H743" s="251"/>
      <c r="I743" s="251"/>
      <c r="J743" s="251"/>
      <c r="K743" s="28"/>
      <c r="M743" s="225" t="s">
        <v>1751</v>
      </c>
      <c r="N743" s="42">
        <v>0.16</v>
      </c>
      <c r="O743"/>
      <c r="P743" s="124"/>
      <c r="AF743">
        <v>424</v>
      </c>
      <c r="AG743" t="s">
        <v>1115</v>
      </c>
      <c r="AH743" s="126">
        <f>$R$982</f>
        <v>0</v>
      </c>
    </row>
    <row r="744" spans="3:34" ht="12.75">
      <c r="C744" s="293" t="s">
        <v>1587</v>
      </c>
      <c r="D744" s="251"/>
      <c r="E744" s="251"/>
      <c r="F744" s="251"/>
      <c r="G744" s="251"/>
      <c r="H744" s="251"/>
      <c r="I744" s="251"/>
      <c r="J744" s="251"/>
      <c r="K744" s="251"/>
      <c r="M744" s="225" t="s">
        <v>1814</v>
      </c>
      <c r="N744" s="42">
        <v>0</v>
      </c>
      <c r="O744" s="207" t="str">
        <f>IF(N741=SUM(N742:N744),"","ATENTIE!! Total norme difera de suma distributiei lor pe cele trei categorii.")</f>
        <v>ATENTIE!! Total norme difera de suma distributiei lor pe cele trei categorii.</v>
      </c>
      <c r="P744" s="124"/>
      <c r="AF744">
        <v>425</v>
      </c>
      <c r="AG744" s="55" t="s">
        <v>1121</v>
      </c>
      <c r="AH744" s="126">
        <f>$N$986</f>
        <v>0</v>
      </c>
    </row>
    <row r="745" spans="3:34" ht="12.75" customHeight="1">
      <c r="C745" s="33"/>
      <c r="D745" s="54"/>
      <c r="E745" s="54"/>
      <c r="F745" s="54"/>
      <c r="G745" s="54"/>
      <c r="H745" s="54"/>
      <c r="I745" s="54"/>
      <c r="J745" s="54"/>
      <c r="K745" s="54"/>
      <c r="M745" s="230"/>
      <c r="N745"/>
      <c r="O745"/>
      <c r="P745" s="124"/>
      <c r="AF745">
        <v>426</v>
      </c>
      <c r="AG745" s="55" t="s">
        <v>1122</v>
      </c>
      <c r="AH745" s="126">
        <f>$N$987</f>
        <v>0</v>
      </c>
    </row>
    <row r="746" spans="1:34" ht="13.5" customHeight="1">
      <c r="A746" s="81" t="s">
        <v>1752</v>
      </c>
      <c r="B746" s="390" t="s">
        <v>11</v>
      </c>
      <c r="C746" s="320"/>
      <c r="D746" s="320"/>
      <c r="E746" s="320"/>
      <c r="F746" s="320"/>
      <c r="G746" s="320"/>
      <c r="H746" s="320"/>
      <c r="I746" s="320"/>
      <c r="J746" s="320"/>
      <c r="K746" s="320"/>
      <c r="O746"/>
      <c r="P746" s="124"/>
      <c r="AF746">
        <v>427</v>
      </c>
      <c r="AG746" s="55" t="s">
        <v>1123</v>
      </c>
      <c r="AH746" s="126">
        <f>$N$988</f>
        <v>0</v>
      </c>
    </row>
    <row r="747" spans="2:34" ht="13.5" customHeight="1">
      <c r="B747" s="320"/>
      <c r="C747" s="320"/>
      <c r="D747" s="320"/>
      <c r="E747" s="320"/>
      <c r="F747" s="320"/>
      <c r="G747" s="320"/>
      <c r="H747" s="320"/>
      <c r="I747" s="320"/>
      <c r="J747" s="320"/>
      <c r="K747" s="320"/>
      <c r="O747"/>
      <c r="P747" s="124"/>
      <c r="AF747">
        <v>428</v>
      </c>
      <c r="AG747" s="55" t="s">
        <v>1124</v>
      </c>
      <c r="AH747" s="126">
        <f>$N$989</f>
        <v>0</v>
      </c>
    </row>
    <row r="748" spans="2:34" ht="12.75" customHeight="1">
      <c r="B748" s="273"/>
      <c r="C748" s="273"/>
      <c r="D748" s="273"/>
      <c r="E748" s="273"/>
      <c r="F748" s="273"/>
      <c r="G748" s="273"/>
      <c r="H748" s="273"/>
      <c r="I748" s="273"/>
      <c r="J748" s="273"/>
      <c r="K748" s="273"/>
      <c r="O748"/>
      <c r="P748" s="124"/>
      <c r="AF748">
        <v>429</v>
      </c>
      <c r="AG748" s="55" t="s">
        <v>1125</v>
      </c>
      <c r="AH748" s="126">
        <f>$N$990</f>
        <v>0</v>
      </c>
    </row>
    <row r="749" spans="2:34" ht="18" customHeight="1">
      <c r="B749" s="273"/>
      <c r="C749" s="273"/>
      <c r="D749" s="273"/>
      <c r="E749" s="273"/>
      <c r="F749" s="273"/>
      <c r="G749" s="273"/>
      <c r="H749" s="273"/>
      <c r="I749" s="273"/>
      <c r="J749" s="273"/>
      <c r="K749" s="273"/>
      <c r="O749"/>
      <c r="P749" s="124"/>
      <c r="AF749">
        <v>430</v>
      </c>
      <c r="AG749" s="55" t="s">
        <v>1348</v>
      </c>
      <c r="AH749" s="126">
        <f>$N$991</f>
        <v>0</v>
      </c>
    </row>
    <row r="750" spans="3:34" ht="12.75" customHeight="1">
      <c r="C750" s="388" t="s">
        <v>1684</v>
      </c>
      <c r="D750" s="389"/>
      <c r="E750" s="389"/>
      <c r="F750" s="389"/>
      <c r="G750" s="389"/>
      <c r="O750"/>
      <c r="P750" s="124"/>
      <c r="AF750">
        <v>431</v>
      </c>
      <c r="AG750" s="55" t="s">
        <v>1116</v>
      </c>
      <c r="AH750" s="127">
        <f>$O$986</f>
        <v>0</v>
      </c>
    </row>
    <row r="751" spans="2:34" ht="12.75" customHeight="1">
      <c r="B751" s="20"/>
      <c r="C751" s="388" t="s">
        <v>1685</v>
      </c>
      <c r="D751" s="389"/>
      <c r="E751" s="389"/>
      <c r="F751" s="389"/>
      <c r="G751" s="389"/>
      <c r="H751" s="20"/>
      <c r="I751" s="20"/>
      <c r="J751" s="20"/>
      <c r="K751" s="20"/>
      <c r="O751"/>
      <c r="P751" s="124"/>
      <c r="AF751">
        <v>432</v>
      </c>
      <c r="AG751" s="55" t="s">
        <v>1117</v>
      </c>
      <c r="AH751" s="127">
        <f>$O$987</f>
        <v>0</v>
      </c>
    </row>
    <row r="752" spans="3:34" ht="15.75" customHeight="1">
      <c r="C752" s="388" t="s">
        <v>1212</v>
      </c>
      <c r="D752" s="389"/>
      <c r="E752" s="389"/>
      <c r="F752" s="389"/>
      <c r="G752" s="389"/>
      <c r="O752"/>
      <c r="P752" s="124"/>
      <c r="AF752">
        <v>433</v>
      </c>
      <c r="AG752" s="55" t="s">
        <v>1118</v>
      </c>
      <c r="AH752" s="127">
        <f>$O$988</f>
        <v>0</v>
      </c>
    </row>
    <row r="753" spans="3:34" ht="15" customHeight="1">
      <c r="C753" s="388" t="s">
        <v>1213</v>
      </c>
      <c r="D753" s="389"/>
      <c r="E753" s="389"/>
      <c r="F753" s="389"/>
      <c r="G753" s="389"/>
      <c r="N753" s="372" t="s">
        <v>1757</v>
      </c>
      <c r="O753"/>
      <c r="P753" s="124"/>
      <c r="U753" s="14"/>
      <c r="AF753">
        <v>434</v>
      </c>
      <c r="AG753" s="55" t="s">
        <v>1119</v>
      </c>
      <c r="AH753" s="127">
        <f>$O$989</f>
        <v>0</v>
      </c>
    </row>
    <row r="754" spans="2:34" ht="15" customHeight="1">
      <c r="B754" s="2" t="s">
        <v>1756</v>
      </c>
      <c r="N754" s="394"/>
      <c r="O754"/>
      <c r="P754" s="124"/>
      <c r="U754" s="14"/>
      <c r="AF754">
        <v>435</v>
      </c>
      <c r="AG754" s="55" t="s">
        <v>1120</v>
      </c>
      <c r="AH754" s="127">
        <f>$O$990</f>
        <v>0</v>
      </c>
    </row>
    <row r="755" spans="3:34" ht="15" customHeight="1">
      <c r="C755" s="2" t="s">
        <v>1218</v>
      </c>
      <c r="M755" s="225" t="s">
        <v>1753</v>
      </c>
      <c r="N755" s="42">
        <v>1</v>
      </c>
      <c r="O755"/>
      <c r="P755" s="124"/>
      <c r="AF755">
        <v>436</v>
      </c>
      <c r="AG755" s="55" t="s">
        <v>1349</v>
      </c>
      <c r="AH755" s="127">
        <f>$O$991</f>
        <v>0</v>
      </c>
    </row>
    <row r="756" spans="3:34" ht="15" customHeight="1">
      <c r="C756" s="2" t="s">
        <v>1219</v>
      </c>
      <c r="M756" s="225" t="s">
        <v>1754</v>
      </c>
      <c r="N756" s="42">
        <v>1</v>
      </c>
      <c r="O756"/>
      <c r="P756" s="124"/>
      <c r="AF756">
        <v>437</v>
      </c>
      <c r="AG756" s="55" t="s">
        <v>1126</v>
      </c>
      <c r="AH756" s="126">
        <f>$N$1003</f>
        <v>0</v>
      </c>
    </row>
    <row r="757" spans="3:34" ht="12.75">
      <c r="C757" s="2" t="s">
        <v>1220</v>
      </c>
      <c r="M757" s="225" t="s">
        <v>1815</v>
      </c>
      <c r="N757" s="42">
        <v>1</v>
      </c>
      <c r="O757"/>
      <c r="P757" s="124"/>
      <c r="AF757">
        <v>438</v>
      </c>
      <c r="AG757" s="55" t="s">
        <v>1127</v>
      </c>
      <c r="AH757" s="126">
        <f>$N$1004</f>
        <v>0</v>
      </c>
    </row>
    <row r="758" spans="3:34" ht="12.75" customHeight="1">
      <c r="C758" s="2" t="s">
        <v>1221</v>
      </c>
      <c r="M758" s="225" t="s">
        <v>653</v>
      </c>
      <c r="N758" s="42">
        <v>1</v>
      </c>
      <c r="O758"/>
      <c r="P758" s="124"/>
      <c r="AF758">
        <v>439</v>
      </c>
      <c r="AG758" s="55" t="s">
        <v>1128</v>
      </c>
      <c r="AH758" s="126">
        <f>$N$1005</f>
        <v>40</v>
      </c>
    </row>
    <row r="759" spans="3:34" ht="12.75">
      <c r="C759" s="2" t="s">
        <v>1222</v>
      </c>
      <c r="M759" s="225" t="s">
        <v>654</v>
      </c>
      <c r="N759" s="42">
        <v>1</v>
      </c>
      <c r="O759"/>
      <c r="P759" s="124"/>
      <c r="AF759">
        <v>440</v>
      </c>
      <c r="AG759" s="55" t="s">
        <v>1129</v>
      </c>
      <c r="AH759" s="126">
        <f>$N$1006</f>
        <v>1</v>
      </c>
    </row>
    <row r="760" spans="3:34" ht="12.75" customHeight="1">
      <c r="C760" s="2" t="s">
        <v>1223</v>
      </c>
      <c r="M760" s="225" t="s">
        <v>655</v>
      </c>
      <c r="N760" s="42">
        <v>1</v>
      </c>
      <c r="O760"/>
      <c r="P760" s="124"/>
      <c r="AF760">
        <v>441</v>
      </c>
      <c r="AG760" s="55" t="s">
        <v>1130</v>
      </c>
      <c r="AH760" s="126">
        <f>$N$1007</f>
        <v>30</v>
      </c>
    </row>
    <row r="761" spans="3:34" ht="12.75">
      <c r="C761" s="2" t="s">
        <v>1224</v>
      </c>
      <c r="M761" s="225" t="s">
        <v>656</v>
      </c>
      <c r="N761" s="42">
        <v>1</v>
      </c>
      <c r="O761"/>
      <c r="P761" s="124"/>
      <c r="AF761">
        <v>442</v>
      </c>
      <c r="AG761" s="55" t="s">
        <v>1131</v>
      </c>
      <c r="AH761" s="126">
        <f>$N$1008</f>
        <v>30</v>
      </c>
    </row>
    <row r="762" spans="3:34" ht="12.75">
      <c r="C762" s="2" t="s">
        <v>1225</v>
      </c>
      <c r="M762" s="225" t="s">
        <v>657</v>
      </c>
      <c r="N762" s="42">
        <v>1</v>
      </c>
      <c r="O762"/>
      <c r="P762" s="124"/>
      <c r="AF762">
        <v>443</v>
      </c>
      <c r="AG762" s="55" t="s">
        <v>1132</v>
      </c>
      <c r="AH762" s="126">
        <f>$N$1009</f>
        <v>60</v>
      </c>
    </row>
    <row r="763" spans="3:34" ht="12.75">
      <c r="C763" s="2" t="s">
        <v>1226</v>
      </c>
      <c r="M763" s="225" t="s">
        <v>658</v>
      </c>
      <c r="N763" s="42">
        <v>3</v>
      </c>
      <c r="O763"/>
      <c r="P763" s="124"/>
      <c r="AF763">
        <v>444</v>
      </c>
      <c r="AG763" s="55" t="s">
        <v>1133</v>
      </c>
      <c r="AH763" s="126">
        <f>$N$1010</f>
        <v>59</v>
      </c>
    </row>
    <row r="764" spans="3:34" ht="12.75">
      <c r="C764" s="2" t="s">
        <v>1227</v>
      </c>
      <c r="M764" s="225" t="s">
        <v>659</v>
      </c>
      <c r="N764" s="42">
        <v>2</v>
      </c>
      <c r="O764"/>
      <c r="P764" s="124"/>
      <c r="AF764">
        <v>445</v>
      </c>
      <c r="AG764" s="55" t="s">
        <v>1134</v>
      </c>
      <c r="AH764" s="126">
        <f>$N$1012</f>
        <v>0</v>
      </c>
    </row>
    <row r="765" spans="3:34" ht="12.75">
      <c r="C765" s="2" t="s">
        <v>1777</v>
      </c>
      <c r="M765" s="225" t="s">
        <v>660</v>
      </c>
      <c r="N765" s="42">
        <v>1</v>
      </c>
      <c r="O765"/>
      <c r="P765" s="124"/>
      <c r="AF765">
        <v>446</v>
      </c>
      <c r="AG765" s="55" t="s">
        <v>1135</v>
      </c>
      <c r="AH765" s="126">
        <f>$N$1013</f>
        <v>0</v>
      </c>
    </row>
    <row r="766" spans="3:34" ht="12.75">
      <c r="C766" s="2" t="s">
        <v>1778</v>
      </c>
      <c r="M766" s="225" t="s">
        <v>661</v>
      </c>
      <c r="N766" s="42">
        <v>4</v>
      </c>
      <c r="O766"/>
      <c r="P766" s="124"/>
      <c r="AF766">
        <v>447</v>
      </c>
      <c r="AG766" s="55" t="s">
        <v>1136</v>
      </c>
      <c r="AH766" s="126">
        <f>$N$1014</f>
        <v>0</v>
      </c>
    </row>
    <row r="767" spans="3:34" ht="12.75">
      <c r="C767" s="2" t="s">
        <v>1779</v>
      </c>
      <c r="M767" s="225" t="s">
        <v>662</v>
      </c>
      <c r="N767" s="42">
        <v>1</v>
      </c>
      <c r="O767"/>
      <c r="P767" s="124"/>
      <c r="AF767">
        <v>448</v>
      </c>
      <c r="AG767" s="55" t="s">
        <v>1137</v>
      </c>
      <c r="AH767" s="126">
        <f>$N$1015</f>
        <v>0</v>
      </c>
    </row>
    <row r="768" spans="3:34" ht="12.75">
      <c r="C768" s="2" t="s">
        <v>1780</v>
      </c>
      <c r="M768" s="225" t="s">
        <v>663</v>
      </c>
      <c r="N768" s="42">
        <v>1</v>
      </c>
      <c r="O768"/>
      <c r="P768" s="124"/>
      <c r="AF768">
        <v>449</v>
      </c>
      <c r="AG768" s="55" t="s">
        <v>1138</v>
      </c>
      <c r="AH768" s="126">
        <f>$N$1016</f>
        <v>0</v>
      </c>
    </row>
    <row r="769" spans="3:34" ht="12.75">
      <c r="C769" s="2" t="s">
        <v>1781</v>
      </c>
      <c r="M769" s="225" t="s">
        <v>664</v>
      </c>
      <c r="N769" s="42">
        <v>1</v>
      </c>
      <c r="O769"/>
      <c r="P769" s="124"/>
      <c r="AF769">
        <v>450</v>
      </c>
      <c r="AG769" s="55" t="s">
        <v>1139</v>
      </c>
      <c r="AH769" s="126">
        <f>$N$1017</f>
        <v>0</v>
      </c>
    </row>
    <row r="770" spans="3:34" ht="12.75">
      <c r="C770" s="2" t="s">
        <v>1782</v>
      </c>
      <c r="M770" s="225" t="s">
        <v>665</v>
      </c>
      <c r="N770" s="42">
        <v>4</v>
      </c>
      <c r="O770"/>
      <c r="P770" s="124"/>
      <c r="AF770">
        <v>451</v>
      </c>
      <c r="AG770" s="55" t="s">
        <v>1140</v>
      </c>
      <c r="AH770" s="126">
        <f>$N$1018</f>
        <v>0</v>
      </c>
    </row>
    <row r="771" spans="3:34" ht="12.75">
      <c r="C771" s="2" t="s">
        <v>1783</v>
      </c>
      <c r="M771" s="225" t="s">
        <v>666</v>
      </c>
      <c r="N771" s="42">
        <v>1</v>
      </c>
      <c r="O771"/>
      <c r="P771" s="124"/>
      <c r="AF771">
        <v>452</v>
      </c>
      <c r="AG771" s="55" t="s">
        <v>1141</v>
      </c>
      <c r="AH771" s="126">
        <f>$N$1019</f>
        <v>0</v>
      </c>
    </row>
    <row r="772" spans="3:34" ht="12.75">
      <c r="C772" s="2" t="s">
        <v>1829</v>
      </c>
      <c r="M772" s="225" t="s">
        <v>667</v>
      </c>
      <c r="N772" s="42">
        <v>4</v>
      </c>
      <c r="O772"/>
      <c r="P772" s="124"/>
      <c r="AF772">
        <v>453</v>
      </c>
      <c r="AG772" s="55" t="s">
        <v>1142</v>
      </c>
      <c r="AH772" s="127">
        <f>$O$1003</f>
        <v>0</v>
      </c>
    </row>
    <row r="773" spans="3:34" ht="12.75">
      <c r="C773" s="2" t="s">
        <v>1830</v>
      </c>
      <c r="M773" s="225" t="s">
        <v>668</v>
      </c>
      <c r="N773" s="42">
        <v>4</v>
      </c>
      <c r="O773"/>
      <c r="P773" s="124"/>
      <c r="AF773">
        <v>454</v>
      </c>
      <c r="AG773" s="55" t="s">
        <v>1143</v>
      </c>
      <c r="AH773" s="127">
        <f>$O$1004</f>
        <v>0</v>
      </c>
    </row>
    <row r="774" spans="3:34" ht="12.75">
      <c r="C774" s="2" t="s">
        <v>1831</v>
      </c>
      <c r="M774" s="225" t="s">
        <v>669</v>
      </c>
      <c r="N774" s="42">
        <v>4</v>
      </c>
      <c r="O774"/>
      <c r="P774" s="124"/>
      <c r="AF774">
        <v>455</v>
      </c>
      <c r="AG774" s="55" t="s">
        <v>1144</v>
      </c>
      <c r="AH774" s="127">
        <f>$O$1005</f>
        <v>0</v>
      </c>
    </row>
    <row r="775" spans="3:34" ht="12.75">
      <c r="C775" s="2" t="s">
        <v>1832</v>
      </c>
      <c r="M775" s="225" t="s">
        <v>670</v>
      </c>
      <c r="N775" s="42">
        <v>4</v>
      </c>
      <c r="O775"/>
      <c r="P775" s="124"/>
      <c r="AF775">
        <v>456</v>
      </c>
      <c r="AG775" s="55" t="s">
        <v>1145</v>
      </c>
      <c r="AH775" s="127">
        <f>$O$1006</f>
        <v>0</v>
      </c>
    </row>
    <row r="776" spans="3:34" ht="12.75">
      <c r="C776" s="2" t="s">
        <v>1833</v>
      </c>
      <c r="M776" s="225" t="s">
        <v>671</v>
      </c>
      <c r="N776" s="42">
        <v>4</v>
      </c>
      <c r="O776"/>
      <c r="P776" s="124"/>
      <c r="AF776">
        <v>457</v>
      </c>
      <c r="AG776" s="55" t="s">
        <v>1146</v>
      </c>
      <c r="AH776" s="127">
        <f>$O$1007</f>
        <v>0</v>
      </c>
    </row>
    <row r="777" spans="3:34" ht="12.75">
      <c r="C777" s="90" t="s">
        <v>1704</v>
      </c>
      <c r="M777" s="225" t="s">
        <v>672</v>
      </c>
      <c r="N777" s="42">
        <v>1</v>
      </c>
      <c r="O777"/>
      <c r="P777" s="124"/>
      <c r="AF777">
        <v>458</v>
      </c>
      <c r="AG777" s="55" t="s">
        <v>1147</v>
      </c>
      <c r="AH777" s="127">
        <f>$O$1008</f>
        <v>0</v>
      </c>
    </row>
    <row r="778" spans="3:34" ht="12.75">
      <c r="C778" s="2" t="s">
        <v>1834</v>
      </c>
      <c r="M778" s="225" t="s">
        <v>673</v>
      </c>
      <c r="N778" s="42">
        <v>1</v>
      </c>
      <c r="O778"/>
      <c r="P778" s="124"/>
      <c r="AF778">
        <v>459</v>
      </c>
      <c r="AG778" s="55" t="s">
        <v>1148</v>
      </c>
      <c r="AH778" s="127">
        <f>$O$1009</f>
        <v>0</v>
      </c>
    </row>
    <row r="779" spans="3:34" ht="12.75">
      <c r="C779" s="2" t="s">
        <v>1835</v>
      </c>
      <c r="M779" s="225" t="s">
        <v>674</v>
      </c>
      <c r="N779" s="42">
        <v>4</v>
      </c>
      <c r="O779"/>
      <c r="P779" s="124"/>
      <c r="AF779">
        <v>460</v>
      </c>
      <c r="AG779" s="55" t="s">
        <v>1149</v>
      </c>
      <c r="AH779" s="127">
        <f>$O$1010</f>
        <v>0</v>
      </c>
    </row>
    <row r="780" spans="3:34" ht="12.75">
      <c r="C780" s="2" t="s">
        <v>1836</v>
      </c>
      <c r="M780" s="225" t="s">
        <v>675</v>
      </c>
      <c r="N780" s="42">
        <v>4</v>
      </c>
      <c r="O780"/>
      <c r="P780" s="124"/>
      <c r="AF780">
        <v>461</v>
      </c>
      <c r="AG780" s="55" t="s">
        <v>1150</v>
      </c>
      <c r="AH780" s="127">
        <f>$O$1012</f>
        <v>0</v>
      </c>
    </row>
    <row r="781" spans="3:34" ht="12.75">
      <c r="C781" s="23"/>
      <c r="M781" s="225"/>
      <c r="AF781">
        <v>462</v>
      </c>
      <c r="AG781" s="55" t="s">
        <v>1151</v>
      </c>
      <c r="AH781" s="127">
        <f>$O$1013</f>
        <v>0</v>
      </c>
    </row>
    <row r="782" spans="3:34" ht="12.75">
      <c r="C782" s="33"/>
      <c r="D782" s="54"/>
      <c r="E782" s="54"/>
      <c r="F782" s="54"/>
      <c r="G782" s="54"/>
      <c r="H782" s="54"/>
      <c r="I782" s="54"/>
      <c r="J782" s="54"/>
      <c r="K782" s="54"/>
      <c r="M782" s="230"/>
      <c r="N782"/>
      <c r="O782"/>
      <c r="P782" s="124"/>
      <c r="AF782">
        <v>463</v>
      </c>
      <c r="AG782" s="55" t="s">
        <v>1152</v>
      </c>
      <c r="AH782" s="127">
        <f>$O$1014</f>
        <v>0</v>
      </c>
    </row>
    <row r="783" spans="1:34" ht="18.75">
      <c r="A783" s="274" t="s">
        <v>992</v>
      </c>
      <c r="B783" s="275"/>
      <c r="C783" s="275"/>
      <c r="D783" s="275"/>
      <c r="E783" s="275"/>
      <c r="F783" s="275"/>
      <c r="G783" s="275"/>
      <c r="H783" s="275"/>
      <c r="I783" s="275"/>
      <c r="J783" s="275"/>
      <c r="K783" s="276"/>
      <c r="M783" s="230"/>
      <c r="N783"/>
      <c r="O783"/>
      <c r="P783" s="124"/>
      <c r="AF783">
        <v>464</v>
      </c>
      <c r="AG783" s="55" t="s">
        <v>1153</v>
      </c>
      <c r="AH783" s="127">
        <f>$O$1015</f>
        <v>0</v>
      </c>
    </row>
    <row r="784" spans="3:34" ht="12.75">
      <c r="C784" s="33"/>
      <c r="D784" s="54"/>
      <c r="E784" s="54"/>
      <c r="F784" s="54"/>
      <c r="G784" s="54"/>
      <c r="H784" s="54"/>
      <c r="I784" s="54"/>
      <c r="J784" s="54"/>
      <c r="K784" s="54"/>
      <c r="M784" s="230"/>
      <c r="N784"/>
      <c r="O784"/>
      <c r="P784" s="124"/>
      <c r="AF784">
        <v>465</v>
      </c>
      <c r="AG784" s="55" t="s">
        <v>1154</v>
      </c>
      <c r="AH784" s="127">
        <f>$O$1016</f>
        <v>0</v>
      </c>
    </row>
    <row r="785" spans="1:34" ht="14.25">
      <c r="A785" s="125" t="s">
        <v>1755</v>
      </c>
      <c r="B785" s="332" t="s">
        <v>950</v>
      </c>
      <c r="C785" s="248"/>
      <c r="D785" s="248"/>
      <c r="E785" s="248"/>
      <c r="F785" s="248"/>
      <c r="G785" s="248"/>
      <c r="H785" s="248"/>
      <c r="I785" s="248"/>
      <c r="J785" s="248"/>
      <c r="K785" s="248"/>
      <c r="M785" s="230"/>
      <c r="N785" s="114" t="s">
        <v>1252</v>
      </c>
      <c r="O785" s="136" t="s">
        <v>1253</v>
      </c>
      <c r="AF785">
        <v>466</v>
      </c>
      <c r="AG785" s="55" t="s">
        <v>1155</v>
      </c>
      <c r="AH785" s="127">
        <f>$O$1017</f>
        <v>0</v>
      </c>
    </row>
    <row r="786" spans="1:34" ht="14.25">
      <c r="A786" s="8"/>
      <c r="B786" s="248"/>
      <c r="C786" s="248"/>
      <c r="D786" s="248"/>
      <c r="E786" s="248"/>
      <c r="F786" s="248"/>
      <c r="G786" s="248"/>
      <c r="H786" s="248"/>
      <c r="I786" s="248"/>
      <c r="J786" s="248"/>
      <c r="K786" s="248"/>
      <c r="M786" s="238" t="s">
        <v>1755</v>
      </c>
      <c r="N786" s="42">
        <v>2</v>
      </c>
      <c r="O786" s="42">
        <v>2</v>
      </c>
      <c r="AF786">
        <v>467</v>
      </c>
      <c r="AG786" s="55" t="s">
        <v>1156</v>
      </c>
      <c r="AH786" s="127">
        <f>$O$1018</f>
        <v>0</v>
      </c>
    </row>
    <row r="787" spans="3:34" ht="15" customHeight="1">
      <c r="C787" s="94" t="s">
        <v>1429</v>
      </c>
      <c r="AF787">
        <v>468</v>
      </c>
      <c r="AG787" s="55" t="s">
        <v>1157</v>
      </c>
      <c r="AH787" s="127">
        <f>$O$1019</f>
        <v>0</v>
      </c>
    </row>
    <row r="788" spans="3:34" ht="12.75">
      <c r="C788" s="94" t="s">
        <v>1430</v>
      </c>
      <c r="AF788">
        <v>469</v>
      </c>
      <c r="AG788" s="55" t="s">
        <v>1820</v>
      </c>
      <c r="AH788" s="126">
        <f>$N$1033</f>
        <v>2</v>
      </c>
    </row>
    <row r="789" spans="3:34" ht="12.75">
      <c r="C789" s="94" t="s">
        <v>1705</v>
      </c>
      <c r="AF789">
        <v>470</v>
      </c>
      <c r="AG789" s="55" t="s">
        <v>1821</v>
      </c>
      <c r="AH789" s="126">
        <f>$N$1034</f>
        <v>2</v>
      </c>
    </row>
    <row r="790" spans="3:34" ht="12.75">
      <c r="C790" s="23"/>
      <c r="AF790">
        <v>471</v>
      </c>
      <c r="AG790" s="55" t="s">
        <v>1822</v>
      </c>
      <c r="AH790" s="126">
        <f>$N$1035</f>
        <v>2</v>
      </c>
    </row>
    <row r="791" spans="1:34" ht="12.75" customHeight="1">
      <c r="A791" s="125" t="s">
        <v>51</v>
      </c>
      <c r="B791" s="332" t="s">
        <v>951</v>
      </c>
      <c r="C791" s="248"/>
      <c r="D791" s="248"/>
      <c r="E791" s="248"/>
      <c r="F791" s="248"/>
      <c r="G791" s="248"/>
      <c r="H791" s="248"/>
      <c r="I791" s="248"/>
      <c r="J791" s="248"/>
      <c r="K791" s="248"/>
      <c r="M791" s="230"/>
      <c r="N791" s="114" t="s">
        <v>1252</v>
      </c>
      <c r="O791" s="136" t="s">
        <v>1253</v>
      </c>
      <c r="AF791">
        <v>472</v>
      </c>
      <c r="AG791" s="55" t="s">
        <v>1819</v>
      </c>
      <c r="AH791" s="126">
        <f>$N$1039</f>
        <v>2</v>
      </c>
    </row>
    <row r="792" spans="1:34" ht="15" customHeight="1">
      <c r="A792" s="8"/>
      <c r="B792" s="248"/>
      <c r="C792" s="248"/>
      <c r="D792" s="248"/>
      <c r="E792" s="248"/>
      <c r="F792" s="248"/>
      <c r="G792" s="248"/>
      <c r="H792" s="248"/>
      <c r="I792" s="248"/>
      <c r="J792" s="248"/>
      <c r="K792" s="248"/>
      <c r="M792" s="238" t="s">
        <v>51</v>
      </c>
      <c r="N792" s="42">
        <v>2</v>
      </c>
      <c r="O792" s="42">
        <v>2</v>
      </c>
      <c r="AF792">
        <v>473</v>
      </c>
      <c r="AG792" s="55" t="s">
        <v>1200</v>
      </c>
      <c r="AH792" s="126">
        <f>$N$1052</f>
        <v>6</v>
      </c>
    </row>
    <row r="793" spans="3:34" ht="12.75">
      <c r="C793" s="94" t="s">
        <v>1429</v>
      </c>
      <c r="AF793">
        <v>474</v>
      </c>
      <c r="AG793" s="55" t="s">
        <v>1201</v>
      </c>
      <c r="AH793" s="126">
        <f>$N$1053</f>
        <v>11</v>
      </c>
    </row>
    <row r="794" spans="3:34" ht="12.75">
      <c r="C794" s="94" t="s">
        <v>1430</v>
      </c>
      <c r="AF794">
        <v>475</v>
      </c>
      <c r="AG794" s="55" t="s">
        <v>1202</v>
      </c>
      <c r="AH794" s="126">
        <f>$N$1054</f>
        <v>9</v>
      </c>
    </row>
    <row r="795" spans="3:34" ht="12.75">
      <c r="C795" s="94" t="s">
        <v>1705</v>
      </c>
      <c r="AF795">
        <v>476</v>
      </c>
      <c r="AG795" s="55" t="s">
        <v>1203</v>
      </c>
      <c r="AH795" s="126">
        <f>$N$1055</f>
        <v>0</v>
      </c>
    </row>
    <row r="796" spans="3:34" ht="15" customHeight="1">
      <c r="C796" s="23"/>
      <c r="M796" s="225"/>
      <c r="AF796">
        <v>477</v>
      </c>
      <c r="AG796" s="55" t="s">
        <v>1204</v>
      </c>
      <c r="AH796" s="127">
        <f>$O$1052</f>
        <v>115</v>
      </c>
    </row>
    <row r="797" spans="3:34" ht="12.75">
      <c r="C797" s="33"/>
      <c r="D797" s="54"/>
      <c r="E797" s="54"/>
      <c r="F797" s="54"/>
      <c r="G797" s="54"/>
      <c r="H797" s="54"/>
      <c r="I797" s="54"/>
      <c r="J797" s="54"/>
      <c r="K797" s="54"/>
      <c r="M797" s="230"/>
      <c r="N797"/>
      <c r="O797"/>
      <c r="P797" s="124"/>
      <c r="AF797">
        <v>478</v>
      </c>
      <c r="AG797" s="55" t="s">
        <v>1205</v>
      </c>
      <c r="AH797" s="127">
        <f>$O$1053</f>
        <v>202</v>
      </c>
    </row>
    <row r="798" spans="1:34" ht="15" customHeight="1">
      <c r="A798" s="274" t="s">
        <v>993</v>
      </c>
      <c r="B798" s="275"/>
      <c r="C798" s="275"/>
      <c r="D798" s="275"/>
      <c r="E798" s="275"/>
      <c r="F798" s="275"/>
      <c r="G798" s="275"/>
      <c r="H798" s="275"/>
      <c r="I798" s="275"/>
      <c r="J798" s="275"/>
      <c r="K798" s="276"/>
      <c r="M798" s="230"/>
      <c r="N798"/>
      <c r="O798"/>
      <c r="P798" s="124"/>
      <c r="AF798">
        <v>479</v>
      </c>
      <c r="AG798" s="55" t="s">
        <v>1206</v>
      </c>
      <c r="AH798" s="127">
        <f>$O$1054</f>
        <v>203</v>
      </c>
    </row>
    <row r="799" spans="3:34" ht="12.75">
      <c r="C799" s="33"/>
      <c r="D799" s="54"/>
      <c r="E799" s="54"/>
      <c r="F799" s="54"/>
      <c r="G799" s="54"/>
      <c r="H799" s="54"/>
      <c r="I799" s="54"/>
      <c r="J799" s="54"/>
      <c r="K799" s="54"/>
      <c r="M799" s="230"/>
      <c r="N799"/>
      <c r="O799"/>
      <c r="P799" s="124"/>
      <c r="AF799">
        <v>480</v>
      </c>
      <c r="AG799" s="55" t="s">
        <v>1207</v>
      </c>
      <c r="AH799" s="127">
        <f>$O$1055</f>
        <v>0</v>
      </c>
    </row>
    <row r="800" spans="1:34" ht="15.75" thickBot="1">
      <c r="A800" s="125" t="s">
        <v>676</v>
      </c>
      <c r="B800" s="99" t="s">
        <v>1686</v>
      </c>
      <c r="AF800">
        <v>481</v>
      </c>
      <c r="AG800" s="155" t="s">
        <v>1350</v>
      </c>
      <c r="AH800" s="127">
        <f>$N$1058</f>
        <v>2</v>
      </c>
    </row>
    <row r="801" spans="1:34" ht="15" thickBot="1">
      <c r="A801" s="8"/>
      <c r="B801" s="5"/>
      <c r="C801" s="393" t="s">
        <v>1214</v>
      </c>
      <c r="D801" s="393"/>
      <c r="E801" s="393"/>
      <c r="F801" s="393"/>
      <c r="G801" s="393"/>
      <c r="H801" s="393"/>
      <c r="I801" s="393"/>
      <c r="J801" s="393"/>
      <c r="K801" s="393"/>
      <c r="L801" s="1"/>
      <c r="M801" s="224" t="s">
        <v>677</v>
      </c>
      <c r="N801" s="13">
        <v>2</v>
      </c>
      <c r="O801" s="14"/>
      <c r="P801" s="14"/>
      <c r="Q801" s="14"/>
      <c r="R801" s="14"/>
      <c r="S801" s="14"/>
      <c r="T801" s="14"/>
      <c r="AF801">
        <v>482</v>
      </c>
      <c r="AG801" s="155" t="s">
        <v>1351</v>
      </c>
      <c r="AH801" s="127">
        <f>$O$1058</f>
        <v>0</v>
      </c>
    </row>
    <row r="802" spans="1:34" ht="15" thickBot="1">
      <c r="A802" s="8"/>
      <c r="B802" s="5"/>
      <c r="C802" s="393" t="s">
        <v>1215</v>
      </c>
      <c r="D802" s="393"/>
      <c r="E802" s="393"/>
      <c r="F802" s="393"/>
      <c r="G802" s="393"/>
      <c r="H802" s="393"/>
      <c r="I802" s="393"/>
      <c r="J802" s="393"/>
      <c r="K802" s="393"/>
      <c r="L802" s="1"/>
      <c r="M802" s="224" t="s">
        <v>678</v>
      </c>
      <c r="N802" s="13">
        <v>2</v>
      </c>
      <c r="O802" s="14"/>
      <c r="P802" s="14"/>
      <c r="Q802" s="14"/>
      <c r="R802" s="14"/>
      <c r="S802" s="14"/>
      <c r="T802" s="14"/>
      <c r="AF802">
        <v>483</v>
      </c>
      <c r="AG802" s="155" t="s">
        <v>50</v>
      </c>
      <c r="AH802" s="126">
        <f>$N$1066</f>
        <v>100</v>
      </c>
    </row>
    <row r="803" spans="3:34" ht="15" customHeight="1">
      <c r="C803" s="23"/>
      <c r="M803" s="225"/>
      <c r="AF803">
        <v>484</v>
      </c>
      <c r="AG803" s="155" t="s">
        <v>393</v>
      </c>
      <c r="AH803" s="126">
        <f>$N$1072</f>
        <v>9</v>
      </c>
    </row>
    <row r="804" spans="1:34" ht="14.25">
      <c r="A804" s="125" t="s">
        <v>679</v>
      </c>
      <c r="B804" s="395" t="s">
        <v>1837</v>
      </c>
      <c r="C804" s="387"/>
      <c r="D804" s="387"/>
      <c r="E804" s="387"/>
      <c r="F804" s="387"/>
      <c r="G804" s="387"/>
      <c r="H804" s="387"/>
      <c r="I804" s="387"/>
      <c r="J804" s="387"/>
      <c r="K804" s="387"/>
      <c r="M804" s="225"/>
      <c r="N804" s="392" t="s">
        <v>1216</v>
      </c>
      <c r="O804" s="391" t="s">
        <v>1217</v>
      </c>
      <c r="P804" s="391" t="s">
        <v>1217</v>
      </c>
      <c r="Q804" s="391" t="s">
        <v>1217</v>
      </c>
      <c r="AF804">
        <v>485</v>
      </c>
      <c r="AG804" s="155" t="s">
        <v>394</v>
      </c>
      <c r="AH804" s="126">
        <f>$N$1074</f>
        <v>37</v>
      </c>
    </row>
    <row r="805" spans="1:34" ht="14.25">
      <c r="A805" s="8"/>
      <c r="B805" s="387"/>
      <c r="C805" s="387"/>
      <c r="D805" s="387"/>
      <c r="E805" s="387"/>
      <c r="F805" s="387"/>
      <c r="G805" s="387"/>
      <c r="H805" s="387"/>
      <c r="I805" s="387"/>
      <c r="J805" s="387"/>
      <c r="K805" s="387"/>
      <c r="M805" s="225"/>
      <c r="N805" s="392"/>
      <c r="O805" s="391"/>
      <c r="P805" s="391"/>
      <c r="Q805" s="391"/>
      <c r="AF805">
        <v>486</v>
      </c>
      <c r="AG805" s="155" t="s">
        <v>396</v>
      </c>
      <c r="AH805" s="126">
        <f>$N$1080</f>
        <v>5</v>
      </c>
    </row>
    <row r="806" spans="3:34" ht="12.75" customHeight="1">
      <c r="C806" s="23" t="s">
        <v>528</v>
      </c>
      <c r="M806" s="224" t="s">
        <v>680</v>
      </c>
      <c r="N806" s="42">
        <v>24</v>
      </c>
      <c r="O806" s="42">
        <v>23</v>
      </c>
      <c r="P806" s="42"/>
      <c r="Q806" s="42"/>
      <c r="AF806">
        <v>487</v>
      </c>
      <c r="AG806" s="155" t="s">
        <v>397</v>
      </c>
      <c r="AH806" s="126">
        <f>$N$1082</f>
        <v>0</v>
      </c>
    </row>
    <row r="807" spans="3:34" ht="12.75" customHeight="1">
      <c r="C807" s="23" t="s">
        <v>1689</v>
      </c>
      <c r="M807" s="224" t="s">
        <v>681</v>
      </c>
      <c r="N807" s="42">
        <v>2</v>
      </c>
      <c r="O807" s="42">
        <v>1</v>
      </c>
      <c r="P807" s="42"/>
      <c r="Q807" s="42"/>
      <c r="AF807">
        <v>488</v>
      </c>
      <c r="AG807" s="155" t="s">
        <v>1823</v>
      </c>
      <c r="AH807" s="126">
        <f>$N$1086</f>
        <v>0</v>
      </c>
    </row>
    <row r="808" spans="3:34" ht="12.75" customHeight="1">
      <c r="C808" s="23" t="s">
        <v>1687</v>
      </c>
      <c r="M808" s="224" t="s">
        <v>682</v>
      </c>
      <c r="N808" s="42">
        <v>8</v>
      </c>
      <c r="O808" s="42">
        <v>18</v>
      </c>
      <c r="P808" s="42"/>
      <c r="Q808" s="42"/>
      <c r="AF808">
        <v>489</v>
      </c>
      <c r="AG808" s="113" t="s">
        <v>400</v>
      </c>
      <c r="AH808" s="126">
        <f>$N$1111</f>
        <v>4</v>
      </c>
    </row>
    <row r="809" spans="3:34" ht="15" customHeight="1">
      <c r="C809" s="23" t="s">
        <v>1688</v>
      </c>
      <c r="J809" s="159" t="s">
        <v>1473</v>
      </c>
      <c r="K809" s="159" t="s">
        <v>1474</v>
      </c>
      <c r="M809" s="224" t="s">
        <v>683</v>
      </c>
      <c r="N809" s="42">
        <v>1</v>
      </c>
      <c r="O809" s="42">
        <v>1</v>
      </c>
      <c r="P809" s="42"/>
      <c r="Q809" s="42"/>
      <c r="AF809">
        <v>490</v>
      </c>
      <c r="AG809" s="113" t="s">
        <v>401</v>
      </c>
      <c r="AH809" s="126">
        <f>$N$1112</f>
        <v>4</v>
      </c>
    </row>
    <row r="810" spans="3:34" ht="12.75">
      <c r="C810" s="33"/>
      <c r="D810" s="54"/>
      <c r="E810" s="54"/>
      <c r="F810" s="54"/>
      <c r="G810" s="54"/>
      <c r="H810" s="54"/>
      <c r="I810" s="54"/>
      <c r="J810" s="54"/>
      <c r="K810" s="54"/>
      <c r="M810" s="230"/>
      <c r="N810"/>
      <c r="O810"/>
      <c r="P810" s="124"/>
      <c r="AF810">
        <v>478</v>
      </c>
      <c r="AG810" s="55" t="s">
        <v>1205</v>
      </c>
      <c r="AH810" s="127">
        <f>$O$1053</f>
        <v>202</v>
      </c>
    </row>
    <row r="811" spans="1:34" ht="15" customHeight="1">
      <c r="A811" s="274" t="s">
        <v>560</v>
      </c>
      <c r="B811" s="275"/>
      <c r="C811" s="275"/>
      <c r="D811" s="275"/>
      <c r="E811" s="275"/>
      <c r="F811" s="275"/>
      <c r="G811" s="275"/>
      <c r="H811" s="275"/>
      <c r="I811" s="275"/>
      <c r="J811" s="275"/>
      <c r="K811" s="276"/>
      <c r="M811" s="230"/>
      <c r="N811"/>
      <c r="O811"/>
      <c r="P811" s="124"/>
      <c r="AF811">
        <v>479</v>
      </c>
      <c r="AG811" s="55" t="s">
        <v>1206</v>
      </c>
      <c r="AH811" s="127">
        <f>$O$1054</f>
        <v>203</v>
      </c>
    </row>
    <row r="812" spans="32:34" ht="14.25">
      <c r="AF812">
        <v>491</v>
      </c>
      <c r="AG812" s="113" t="s">
        <v>402</v>
      </c>
      <c r="AH812" s="126">
        <f>$N$1113</f>
        <v>4</v>
      </c>
    </row>
    <row r="813" spans="1:34" ht="18" customHeight="1">
      <c r="A813" s="23" t="s">
        <v>47</v>
      </c>
      <c r="B813" s="482" t="s">
        <v>12</v>
      </c>
      <c r="C813" s="483"/>
      <c r="D813" s="483"/>
      <c r="E813" s="483"/>
      <c r="F813" s="483"/>
      <c r="G813" s="483"/>
      <c r="H813" s="483"/>
      <c r="I813" s="483"/>
      <c r="J813" s="483"/>
      <c r="K813" s="483"/>
      <c r="L813" s="24"/>
      <c r="O813" s="14" t="s">
        <v>1241</v>
      </c>
      <c r="P813" s="14"/>
      <c r="AF813">
        <v>492</v>
      </c>
      <c r="AG813" s="113" t="s">
        <v>403</v>
      </c>
      <c r="AH813" s="126">
        <f>$N$1114</f>
        <v>4</v>
      </c>
    </row>
    <row r="814" spans="1:34" ht="18" customHeight="1" thickBot="1">
      <c r="A814" s="23"/>
      <c r="B814" s="483"/>
      <c r="C814" s="483"/>
      <c r="D814" s="483"/>
      <c r="E814" s="483"/>
      <c r="F814" s="483"/>
      <c r="G814" s="483"/>
      <c r="H814" s="483"/>
      <c r="I814" s="483"/>
      <c r="J814" s="483"/>
      <c r="K814" s="483"/>
      <c r="L814" s="24"/>
      <c r="M814" s="228" t="s">
        <v>47</v>
      </c>
      <c r="N814" s="137">
        <v>2000</v>
      </c>
      <c r="O814" s="138">
        <f>IF($N$731=0,0,N814/$N$731)</f>
        <v>60.60606060606061</v>
      </c>
      <c r="AF814">
        <v>493</v>
      </c>
      <c r="AG814" s="113" t="s">
        <v>404</v>
      </c>
      <c r="AH814" s="126">
        <f>$N$1115</f>
        <v>3</v>
      </c>
    </row>
    <row r="815" spans="2:34" ht="12.75" customHeight="1">
      <c r="B815" s="248"/>
      <c r="C815" s="248"/>
      <c r="D815" s="248"/>
      <c r="E815" s="248"/>
      <c r="F815" s="248"/>
      <c r="G815" s="248"/>
      <c r="H815" s="248"/>
      <c r="I815" s="248"/>
      <c r="J815" s="248"/>
      <c r="K815" s="248"/>
      <c r="AF815">
        <v>494</v>
      </c>
      <c r="AG815" s="113" t="s">
        <v>405</v>
      </c>
      <c r="AH815" s="126">
        <f>$N$1116</f>
        <v>2</v>
      </c>
    </row>
    <row r="816" spans="2:34" ht="17.25" customHeight="1">
      <c r="B816" s="71"/>
      <c r="C816" s="71"/>
      <c r="D816" s="71"/>
      <c r="E816" s="71"/>
      <c r="F816" s="71"/>
      <c r="G816" s="71"/>
      <c r="H816" s="71"/>
      <c r="I816" s="71"/>
      <c r="J816" s="71"/>
      <c r="K816" s="71"/>
      <c r="AF816">
        <v>495</v>
      </c>
      <c r="AG816" s="113" t="s">
        <v>406</v>
      </c>
      <c r="AH816" s="126">
        <f>$N$1117</f>
        <v>2</v>
      </c>
    </row>
    <row r="817" spans="1:34" ht="17.25" customHeight="1">
      <c r="A817" s="81" t="s">
        <v>48</v>
      </c>
      <c r="B817" s="524" t="s">
        <v>561</v>
      </c>
      <c r="C817" s="483"/>
      <c r="D817" s="483"/>
      <c r="E817" s="483"/>
      <c r="F817" s="483"/>
      <c r="G817" s="483"/>
      <c r="H817" s="483"/>
      <c r="I817" s="483"/>
      <c r="J817" s="483"/>
      <c r="K817" s="483"/>
      <c r="L817" s="200"/>
      <c r="N817" s="270" t="s">
        <v>865</v>
      </c>
      <c r="O817" s="270" t="s">
        <v>866</v>
      </c>
      <c r="P817" s="270" t="s">
        <v>457</v>
      </c>
      <c r="U817" s="83"/>
      <c r="V817" s="83"/>
      <c r="AF817">
        <v>496</v>
      </c>
      <c r="AG817" s="113" t="s">
        <v>407</v>
      </c>
      <c r="AH817" s="126">
        <f>$N$1118</f>
        <v>2</v>
      </c>
    </row>
    <row r="818" spans="1:34" ht="17.25" customHeight="1">
      <c r="A818" s="81"/>
      <c r="B818" s="483"/>
      <c r="C818" s="483"/>
      <c r="D818" s="483"/>
      <c r="E818" s="483"/>
      <c r="F818" s="483"/>
      <c r="G818" s="483"/>
      <c r="H818" s="483"/>
      <c r="I818" s="483"/>
      <c r="J818" s="483"/>
      <c r="K818" s="483"/>
      <c r="L818" s="200"/>
      <c r="M818" s="225"/>
      <c r="N818" s="271"/>
      <c r="O818" s="271"/>
      <c r="P818" s="271"/>
      <c r="U818" s="83"/>
      <c r="V818" s="83"/>
      <c r="AF818">
        <v>497</v>
      </c>
      <c r="AG818" s="113" t="s">
        <v>1369</v>
      </c>
      <c r="AH818" s="126">
        <f>$N$1121</f>
        <v>3</v>
      </c>
    </row>
    <row r="819" spans="1:34" ht="14.25">
      <c r="A819" s="81"/>
      <c r="B819" s="483"/>
      <c r="C819" s="483"/>
      <c r="D819" s="483"/>
      <c r="E819" s="483"/>
      <c r="F819" s="483"/>
      <c r="G819" s="483"/>
      <c r="H819" s="483"/>
      <c r="I819" s="483"/>
      <c r="J819" s="483"/>
      <c r="K819" s="483"/>
      <c r="L819" s="201"/>
      <c r="M819" s="239" t="s">
        <v>48</v>
      </c>
      <c r="N819" s="56">
        <v>3</v>
      </c>
      <c r="O819" s="56">
        <v>1</v>
      </c>
      <c r="P819" s="65">
        <f>N819+O819</f>
        <v>4</v>
      </c>
      <c r="U819" s="83"/>
      <c r="V819" s="83"/>
      <c r="AF819">
        <v>498</v>
      </c>
      <c r="AG819" s="113" t="s">
        <v>1370</v>
      </c>
      <c r="AH819" s="126">
        <f>$N$1122</f>
        <v>3</v>
      </c>
    </row>
    <row r="820" spans="2:34" ht="17.25" customHeight="1">
      <c r="B820" s="71"/>
      <c r="C820" s="71"/>
      <c r="D820" s="71"/>
      <c r="E820" s="71"/>
      <c r="F820" s="71"/>
      <c r="G820" s="71"/>
      <c r="H820" s="71"/>
      <c r="I820" s="71"/>
      <c r="J820" s="71"/>
      <c r="K820" s="71"/>
      <c r="AF820">
        <v>495</v>
      </c>
      <c r="AG820" s="113" t="s">
        <v>406</v>
      </c>
      <c r="AH820" s="126">
        <f>$N$1117</f>
        <v>2</v>
      </c>
    </row>
    <row r="821" spans="1:34" ht="17.25" customHeight="1">
      <c r="A821" s="81" t="s">
        <v>49</v>
      </c>
      <c r="B821" s="524" t="s">
        <v>562</v>
      </c>
      <c r="C821" s="483"/>
      <c r="D821" s="483"/>
      <c r="E821" s="483"/>
      <c r="F821" s="483"/>
      <c r="G821" s="483"/>
      <c r="H821" s="483"/>
      <c r="I821" s="483"/>
      <c r="J821" s="483"/>
      <c r="K821" s="483"/>
      <c r="N821" s="270" t="s">
        <v>865</v>
      </c>
      <c r="O821" s="270" t="s">
        <v>866</v>
      </c>
      <c r="P821" s="270" t="s">
        <v>457</v>
      </c>
      <c r="U821" s="83"/>
      <c r="V821" s="83"/>
      <c r="AF821">
        <v>496</v>
      </c>
      <c r="AG821" s="113" t="s">
        <v>407</v>
      </c>
      <c r="AH821" s="126">
        <f>$N$1118</f>
        <v>2</v>
      </c>
    </row>
    <row r="822" spans="1:34" ht="17.25" customHeight="1">
      <c r="A822" s="81"/>
      <c r="B822" s="483"/>
      <c r="C822" s="483"/>
      <c r="D822" s="483"/>
      <c r="E822" s="483"/>
      <c r="F822" s="483"/>
      <c r="G822" s="483"/>
      <c r="H822" s="483"/>
      <c r="I822" s="483"/>
      <c r="J822" s="483"/>
      <c r="K822" s="483"/>
      <c r="M822" s="225"/>
      <c r="N822" s="271"/>
      <c r="O822" s="271"/>
      <c r="P822" s="271"/>
      <c r="U822" s="83"/>
      <c r="V822" s="83"/>
      <c r="AF822">
        <v>497</v>
      </c>
      <c r="AG822" s="113" t="s">
        <v>1369</v>
      </c>
      <c r="AH822" s="126">
        <f>$N$1121</f>
        <v>3</v>
      </c>
    </row>
    <row r="823" spans="1:34" ht="14.25">
      <c r="A823" s="81"/>
      <c r="B823" s="483"/>
      <c r="C823" s="483"/>
      <c r="D823" s="483"/>
      <c r="E823" s="483"/>
      <c r="F823" s="483"/>
      <c r="G823" s="483"/>
      <c r="H823" s="483"/>
      <c r="I823" s="483"/>
      <c r="J823" s="483"/>
      <c r="K823" s="483"/>
      <c r="M823" s="239" t="s">
        <v>49</v>
      </c>
      <c r="N823" s="56">
        <v>4</v>
      </c>
      <c r="O823" s="56">
        <v>0</v>
      </c>
      <c r="P823" s="65">
        <f>N823+O823</f>
        <v>4</v>
      </c>
      <c r="U823" s="83"/>
      <c r="V823" s="83"/>
      <c r="AF823">
        <v>498</v>
      </c>
      <c r="AG823" s="113" t="s">
        <v>1370</v>
      </c>
      <c r="AH823" s="126">
        <f>$N$1122</f>
        <v>3</v>
      </c>
    </row>
    <row r="824" spans="1:34" ht="18" customHeight="1">
      <c r="A824" s="83"/>
      <c r="B824" s="83"/>
      <c r="C824" s="83"/>
      <c r="D824" s="83"/>
      <c r="E824" s="83"/>
      <c r="F824" s="83"/>
      <c r="G824" s="83"/>
      <c r="H824" s="83"/>
      <c r="I824" s="83"/>
      <c r="J824" s="83"/>
      <c r="K824" s="83"/>
      <c r="L824" s="83"/>
      <c r="M824" s="240"/>
      <c r="N824" s="83"/>
      <c r="O824" s="110"/>
      <c r="P824" s="83"/>
      <c r="Q824" s="83"/>
      <c r="R824" s="83"/>
      <c r="S824" s="83"/>
      <c r="T824" s="83"/>
      <c r="AF824">
        <v>500</v>
      </c>
      <c r="AG824" s="113" t="s">
        <v>1372</v>
      </c>
      <c r="AH824" s="126">
        <f>$N$1124</f>
        <v>3</v>
      </c>
    </row>
    <row r="825" spans="1:34" ht="13.5" customHeight="1">
      <c r="A825" s="83"/>
      <c r="B825" s="83"/>
      <c r="C825" s="83"/>
      <c r="D825" s="83"/>
      <c r="E825" s="83"/>
      <c r="F825" s="83"/>
      <c r="G825" s="83"/>
      <c r="H825" s="83"/>
      <c r="I825" s="83"/>
      <c r="J825" s="83"/>
      <c r="K825" s="83"/>
      <c r="L825" s="83"/>
      <c r="M825" s="240"/>
      <c r="N825" s="83"/>
      <c r="O825" s="83"/>
      <c r="P825" s="83"/>
      <c r="Q825" s="83"/>
      <c r="R825" s="83"/>
      <c r="S825" s="83"/>
      <c r="T825" s="83"/>
      <c r="AF825">
        <v>501</v>
      </c>
      <c r="AG825" s="113" t="s">
        <v>1373</v>
      </c>
      <c r="AH825" s="126">
        <f>$N$1125</f>
        <v>4</v>
      </c>
    </row>
    <row r="826" spans="1:34" ht="13.5" customHeight="1">
      <c r="A826" s="473" t="s">
        <v>1690</v>
      </c>
      <c r="B826" s="474"/>
      <c r="C826" s="474"/>
      <c r="D826" s="474"/>
      <c r="E826" s="474"/>
      <c r="F826" s="474"/>
      <c r="G826" s="474"/>
      <c r="H826" s="474"/>
      <c r="I826" s="474"/>
      <c r="J826" s="474"/>
      <c r="K826" s="475"/>
      <c r="L826" s="1"/>
      <c r="R826"/>
      <c r="S826"/>
      <c r="AF826">
        <v>502</v>
      </c>
      <c r="AG826" s="113" t="s">
        <v>1374</v>
      </c>
      <c r="AH826" s="126">
        <f>$N$1126</f>
        <v>4</v>
      </c>
    </row>
    <row r="827" spans="1:34" ht="16.5" customHeight="1">
      <c r="A827" s="476"/>
      <c r="B827" s="477"/>
      <c r="C827" s="477"/>
      <c r="D827" s="477"/>
      <c r="E827" s="477"/>
      <c r="F827" s="477"/>
      <c r="G827" s="477"/>
      <c r="H827" s="477"/>
      <c r="I827" s="477"/>
      <c r="J827" s="477"/>
      <c r="K827" s="478"/>
      <c r="L827" s="1"/>
      <c r="R827"/>
      <c r="S827"/>
      <c r="AF827">
        <v>503</v>
      </c>
      <c r="AG827" s="113" t="s">
        <v>1375</v>
      </c>
      <c r="AH827" s="126">
        <f>$N$1127</f>
        <v>4</v>
      </c>
    </row>
    <row r="828" spans="1:34" ht="16.5" customHeight="1">
      <c r="A828" s="476"/>
      <c r="B828" s="477"/>
      <c r="C828" s="477"/>
      <c r="D828" s="477"/>
      <c r="E828" s="477"/>
      <c r="F828" s="477"/>
      <c r="G828" s="477"/>
      <c r="H828" s="477"/>
      <c r="I828" s="477"/>
      <c r="J828" s="477"/>
      <c r="K828" s="478"/>
      <c r="L828" s="1"/>
      <c r="P828" s="120"/>
      <c r="R828"/>
      <c r="S828"/>
      <c r="AF828">
        <v>504</v>
      </c>
      <c r="AG828" s="113" t="s">
        <v>1376</v>
      </c>
      <c r="AH828" s="126">
        <f>$N$1128</f>
        <v>3</v>
      </c>
    </row>
    <row r="829" spans="1:34" ht="18" customHeight="1">
      <c r="A829" s="479"/>
      <c r="B829" s="480"/>
      <c r="C829" s="480"/>
      <c r="D829" s="480"/>
      <c r="E829" s="480"/>
      <c r="F829" s="480"/>
      <c r="G829" s="480"/>
      <c r="H829" s="480"/>
      <c r="I829" s="480"/>
      <c r="J829" s="480"/>
      <c r="K829" s="481"/>
      <c r="L829" s="1"/>
      <c r="P829" s="120"/>
      <c r="R829"/>
      <c r="S829"/>
      <c r="AF829">
        <v>505</v>
      </c>
      <c r="AG829" s="113" t="s">
        <v>1377</v>
      </c>
      <c r="AH829" s="126">
        <f>$N$1129</f>
        <v>2</v>
      </c>
    </row>
    <row r="830" spans="1:34" ht="18" customHeight="1">
      <c r="A830" s="83"/>
      <c r="B830" s="83"/>
      <c r="C830" s="83"/>
      <c r="D830" s="83"/>
      <c r="E830" s="83"/>
      <c r="F830" s="83"/>
      <c r="G830" s="83"/>
      <c r="H830" s="83"/>
      <c r="I830" s="83"/>
      <c r="J830" s="83"/>
      <c r="K830" s="83"/>
      <c r="L830" s="83"/>
      <c r="M830" s="240"/>
      <c r="N830" s="83"/>
      <c r="O830" s="83"/>
      <c r="P830" s="83"/>
      <c r="Q830" s="83"/>
      <c r="R830" s="83"/>
      <c r="S830" s="83"/>
      <c r="T830" s="83"/>
      <c r="AF830">
        <v>506</v>
      </c>
      <c r="AG830" s="113" t="s">
        <v>1378</v>
      </c>
      <c r="AH830" s="126">
        <f>$N$1130</f>
        <v>3</v>
      </c>
    </row>
    <row r="831" spans="1:34" ht="18" customHeight="1">
      <c r="A831"/>
      <c r="B831" s="100"/>
      <c r="C831" s="100"/>
      <c r="D831" s="100"/>
      <c r="E831" s="100"/>
      <c r="F831" s="100"/>
      <c r="G831" s="100"/>
      <c r="H831" s="100"/>
      <c r="I831" s="100"/>
      <c r="J831" s="100"/>
      <c r="K831" s="100"/>
      <c r="L831" s="1"/>
      <c r="R831"/>
      <c r="S831"/>
      <c r="AF831">
        <v>507</v>
      </c>
      <c r="AG831" s="113" t="s">
        <v>1379</v>
      </c>
      <c r="AH831" s="126">
        <f>$N$1131</f>
        <v>2</v>
      </c>
    </row>
    <row r="832" spans="1:34" ht="18" customHeight="1">
      <c r="A832" s="21" t="s">
        <v>50</v>
      </c>
      <c r="B832" s="272" t="s">
        <v>1691</v>
      </c>
      <c r="C832" s="273"/>
      <c r="D832" s="273"/>
      <c r="E832" s="273"/>
      <c r="F832" s="273"/>
      <c r="G832" s="273"/>
      <c r="H832" s="273"/>
      <c r="I832" s="273"/>
      <c r="J832" s="273"/>
      <c r="K832" s="71"/>
      <c r="M832" s="224"/>
      <c r="N832" s="140"/>
      <c r="AF832">
        <v>508</v>
      </c>
      <c r="AG832" s="113" t="s">
        <v>1380</v>
      </c>
      <c r="AH832" s="126">
        <f>$N$1132</f>
        <v>2</v>
      </c>
    </row>
    <row r="833" spans="1:34" ht="14.25">
      <c r="A833" s="21"/>
      <c r="B833" s="273"/>
      <c r="C833" s="273"/>
      <c r="D833" s="273"/>
      <c r="E833" s="273"/>
      <c r="F833" s="273"/>
      <c r="G833" s="273"/>
      <c r="H833" s="273"/>
      <c r="I833" s="273"/>
      <c r="J833" s="273"/>
      <c r="K833" s="71"/>
      <c r="M833" s="224"/>
      <c r="N833" s="141"/>
      <c r="AF833">
        <v>509</v>
      </c>
      <c r="AG833" s="113" t="s">
        <v>1381</v>
      </c>
      <c r="AH833" s="126">
        <f>$N$1133</f>
        <v>4</v>
      </c>
    </row>
    <row r="834" spans="1:34" ht="14.25">
      <c r="A834" s="21"/>
      <c r="B834" s="88" t="s">
        <v>684</v>
      </c>
      <c r="C834" s="332" t="s">
        <v>1588</v>
      </c>
      <c r="D834" s="332"/>
      <c r="E834" s="332"/>
      <c r="F834" s="332"/>
      <c r="G834" s="332"/>
      <c r="H834" s="332"/>
      <c r="I834" s="332"/>
      <c r="J834" s="332"/>
      <c r="K834" s="332"/>
      <c r="M834" s="224"/>
      <c r="N834" s="141" t="s">
        <v>1809</v>
      </c>
      <c r="AF834">
        <v>510</v>
      </c>
      <c r="AG834" s="113" t="s">
        <v>499</v>
      </c>
      <c r="AH834" s="126">
        <f>$N$1136</f>
        <v>4</v>
      </c>
    </row>
    <row r="835" spans="1:34" ht="15">
      <c r="A835" s="11"/>
      <c r="B835" s="1"/>
      <c r="C835" s="108" t="s">
        <v>1258</v>
      </c>
      <c r="D835" s="1"/>
      <c r="E835" s="1"/>
      <c r="F835" s="1"/>
      <c r="G835" s="1"/>
      <c r="H835" s="1"/>
      <c r="I835" s="1"/>
      <c r="J835" s="1"/>
      <c r="K835" s="1"/>
      <c r="M835" s="225" t="s">
        <v>685</v>
      </c>
      <c r="N835" s="42"/>
      <c r="AF835">
        <v>511</v>
      </c>
      <c r="AG835" s="113" t="s">
        <v>500</v>
      </c>
      <c r="AH835" s="126">
        <f>$N$1137</f>
        <v>4</v>
      </c>
    </row>
    <row r="836" spans="1:34" ht="15">
      <c r="A836" s="11"/>
      <c r="B836" s="1"/>
      <c r="C836" s="108" t="s">
        <v>1259</v>
      </c>
      <c r="D836" s="1"/>
      <c r="E836" s="1"/>
      <c r="F836" s="1"/>
      <c r="G836" s="1"/>
      <c r="H836" s="1"/>
      <c r="I836" s="1"/>
      <c r="J836" s="1"/>
      <c r="K836" s="1"/>
      <c r="M836" s="225" t="s">
        <v>686</v>
      </c>
      <c r="N836" s="42">
        <v>115</v>
      </c>
      <c r="P836" s="142"/>
      <c r="AF836">
        <v>512</v>
      </c>
      <c r="AG836" s="113" t="s">
        <v>552</v>
      </c>
      <c r="AH836" s="126">
        <f>$N$1142</f>
        <v>3</v>
      </c>
    </row>
    <row r="837" spans="1:34" ht="13.5" customHeight="1">
      <c r="A837" s="11"/>
      <c r="B837" s="1"/>
      <c r="C837" s="108" t="s">
        <v>1860</v>
      </c>
      <c r="D837" s="1"/>
      <c r="E837" s="1"/>
      <c r="F837" s="1"/>
      <c r="G837" s="1"/>
      <c r="H837" s="1"/>
      <c r="I837" s="1"/>
      <c r="J837" s="1"/>
      <c r="K837" s="1"/>
      <c r="M837" s="225" t="s">
        <v>687</v>
      </c>
      <c r="N837" s="42">
        <v>30</v>
      </c>
      <c r="AF837">
        <v>513</v>
      </c>
      <c r="AG837" s="113" t="s">
        <v>553</v>
      </c>
      <c r="AH837" s="126">
        <f>$N$1143</f>
        <v>5</v>
      </c>
    </row>
    <row r="838" spans="1:34" ht="13.5" customHeight="1">
      <c r="A838" s="11"/>
      <c r="B838" s="1"/>
      <c r="C838" s="108" t="s">
        <v>1852</v>
      </c>
      <c r="D838" s="1"/>
      <c r="E838" s="1"/>
      <c r="F838" s="1"/>
      <c r="G838" s="1"/>
      <c r="H838" s="1"/>
      <c r="I838" s="1"/>
      <c r="J838" s="1"/>
      <c r="K838" s="1"/>
      <c r="M838" s="225" t="s">
        <v>688</v>
      </c>
      <c r="N838" s="42">
        <v>172</v>
      </c>
      <c r="AF838">
        <v>513</v>
      </c>
      <c r="AG838" s="113" t="s">
        <v>553</v>
      </c>
      <c r="AH838" s="126">
        <f>$N$1143</f>
        <v>5</v>
      </c>
    </row>
    <row r="839" spans="3:34" ht="14.25">
      <c r="C839" s="108" t="s">
        <v>1853</v>
      </c>
      <c r="G839" s="23"/>
      <c r="H839" s="23"/>
      <c r="I839" s="23"/>
      <c r="K839" s="23"/>
      <c r="M839" s="225" t="s">
        <v>691</v>
      </c>
      <c r="N839" s="42">
        <v>203</v>
      </c>
      <c r="AF839">
        <v>514</v>
      </c>
      <c r="AG839" s="113" t="s">
        <v>554</v>
      </c>
      <c r="AH839" s="126">
        <f>$N$1144</f>
        <v>4</v>
      </c>
    </row>
    <row r="840" spans="3:34" ht="14.25">
      <c r="C840" s="108" t="s">
        <v>14</v>
      </c>
      <c r="M840" s="225" t="s">
        <v>692</v>
      </c>
      <c r="N840" s="42"/>
      <c r="AF840">
        <v>515</v>
      </c>
      <c r="AG840" s="113" t="s">
        <v>555</v>
      </c>
      <c r="AH840" s="126">
        <f>$N$1146</f>
        <v>4</v>
      </c>
    </row>
    <row r="841" spans="3:34" ht="14.25">
      <c r="C841" s="108" t="s">
        <v>15</v>
      </c>
      <c r="M841" s="225" t="s">
        <v>693</v>
      </c>
      <c r="N841" s="42"/>
      <c r="AF841">
        <v>516</v>
      </c>
      <c r="AG841" s="113" t="s">
        <v>842</v>
      </c>
      <c r="AH841" s="126">
        <f>$N$1149</f>
        <v>3</v>
      </c>
    </row>
    <row r="842" spans="3:34" ht="14.25">
      <c r="C842" s="108" t="s">
        <v>17</v>
      </c>
      <c r="M842" s="225" t="s">
        <v>694</v>
      </c>
      <c r="N842" s="42"/>
      <c r="AF842">
        <v>516</v>
      </c>
      <c r="AG842" s="113" t="s">
        <v>842</v>
      </c>
      <c r="AH842" s="126">
        <f>$N$1149</f>
        <v>3</v>
      </c>
    </row>
    <row r="843" spans="3:34" ht="14.25">
      <c r="C843" s="108" t="s">
        <v>18</v>
      </c>
      <c r="M843" s="225" t="s">
        <v>695</v>
      </c>
      <c r="N843" s="42"/>
      <c r="AF843">
        <v>516</v>
      </c>
      <c r="AG843" s="113" t="s">
        <v>842</v>
      </c>
      <c r="AH843" s="126">
        <f>$N$1149</f>
        <v>3</v>
      </c>
    </row>
    <row r="844" spans="3:34" ht="14.25">
      <c r="C844" s="108" t="s">
        <v>19</v>
      </c>
      <c r="M844" s="225" t="s">
        <v>696</v>
      </c>
      <c r="N844" s="42"/>
      <c r="AF844">
        <v>516</v>
      </c>
      <c r="AG844" s="113" t="s">
        <v>842</v>
      </c>
      <c r="AH844" s="126">
        <f>$N$1149</f>
        <v>3</v>
      </c>
    </row>
    <row r="845" spans="3:34" ht="14.25">
      <c r="C845" s="108" t="s">
        <v>16</v>
      </c>
      <c r="M845" s="225" t="s">
        <v>13</v>
      </c>
      <c r="N845" s="42"/>
      <c r="AF845">
        <v>516</v>
      </c>
      <c r="AG845" s="113" t="s">
        <v>842</v>
      </c>
      <c r="AH845" s="126">
        <f>$N$1149</f>
        <v>3</v>
      </c>
    </row>
    <row r="846" spans="3:34" ht="14.25">
      <c r="C846" s="208" t="s">
        <v>926</v>
      </c>
      <c r="M846" s="225"/>
      <c r="N846" s="66">
        <f>SUM(N835:N845)</f>
        <v>520</v>
      </c>
      <c r="P846" s="142"/>
      <c r="AF846">
        <v>517</v>
      </c>
      <c r="AG846" s="113" t="s">
        <v>843</v>
      </c>
      <c r="AH846" s="126">
        <f>$N$1150</f>
        <v>4</v>
      </c>
    </row>
    <row r="847" spans="3:34" ht="14.25">
      <c r="C847" s="46" t="s">
        <v>1256</v>
      </c>
      <c r="M847" s="225"/>
      <c r="N847" s="66">
        <f>SUM(N835:N836)</f>
        <v>115</v>
      </c>
      <c r="P847" s="142"/>
      <c r="AF847">
        <v>518</v>
      </c>
      <c r="AG847" s="113" t="s">
        <v>844</v>
      </c>
      <c r="AH847" s="126">
        <f>$N$1153</f>
        <v>4</v>
      </c>
    </row>
    <row r="848" spans="3:34" ht="14.25">
      <c r="C848" s="46" t="s">
        <v>1240</v>
      </c>
      <c r="M848" s="225"/>
      <c r="N848" s="66">
        <f>SUM(N837:N845)</f>
        <v>405</v>
      </c>
      <c r="P848" s="142"/>
      <c r="AF848">
        <v>519</v>
      </c>
      <c r="AG848" s="113" t="s">
        <v>845</v>
      </c>
      <c r="AH848" s="126">
        <f>$N$1154</f>
        <v>5</v>
      </c>
    </row>
    <row r="849" spans="3:34" ht="14.25">
      <c r="C849" s="46" t="s">
        <v>744</v>
      </c>
      <c r="M849" s="225"/>
      <c r="N849" s="66">
        <f>SUM(N840:N842)</f>
        <v>0</v>
      </c>
      <c r="P849" s="142"/>
      <c r="AF849">
        <v>520</v>
      </c>
      <c r="AG849" s="113" t="s">
        <v>846</v>
      </c>
      <c r="AH849" s="126">
        <f>$N$1157</f>
        <v>3</v>
      </c>
    </row>
    <row r="850" spans="3:34" ht="14.25">
      <c r="C850" s="46" t="s">
        <v>745</v>
      </c>
      <c r="M850" s="225"/>
      <c r="N850" s="66">
        <f>N$843+N$844</f>
        <v>0</v>
      </c>
      <c r="P850" s="142"/>
      <c r="AG850" s="113"/>
      <c r="AH850" s="126"/>
    </row>
    <row r="851" spans="3:34" ht="14.25">
      <c r="C851" s="23"/>
      <c r="M851" s="225"/>
      <c r="N851" s="141" t="s">
        <v>1809</v>
      </c>
      <c r="P851" s="142"/>
      <c r="AF851">
        <v>521</v>
      </c>
      <c r="AG851" s="113" t="s">
        <v>52</v>
      </c>
      <c r="AH851" s="126">
        <f>$N$1158</f>
        <v>4</v>
      </c>
    </row>
    <row r="852" spans="2:34" ht="14.25">
      <c r="B852" s="88" t="s">
        <v>697</v>
      </c>
      <c r="C852" s="332" t="s">
        <v>1589</v>
      </c>
      <c r="D852" s="332"/>
      <c r="E852" s="332"/>
      <c r="F852" s="332"/>
      <c r="G852" s="332"/>
      <c r="H852" s="332"/>
      <c r="I852" s="332"/>
      <c r="J852" s="332"/>
      <c r="K852" s="332"/>
      <c r="M852" s="241" t="s">
        <v>697</v>
      </c>
      <c r="N852" s="56">
        <v>0</v>
      </c>
      <c r="P852" s="142"/>
      <c r="AF852">
        <v>522</v>
      </c>
      <c r="AG852" s="113" t="s">
        <v>345</v>
      </c>
      <c r="AH852" s="126">
        <f>$N$1163</f>
        <v>3</v>
      </c>
    </row>
    <row r="853" spans="1:34" ht="14.25">
      <c r="A853" s="8"/>
      <c r="B853" s="5"/>
      <c r="C853" s="248"/>
      <c r="D853" s="248"/>
      <c r="E853" s="248"/>
      <c r="F853" s="248"/>
      <c r="G853" s="248"/>
      <c r="H853" s="248"/>
      <c r="I853" s="248"/>
      <c r="J853" s="248"/>
      <c r="K853" s="248"/>
      <c r="L853" s="1"/>
      <c r="M853" s="224"/>
      <c r="N853" s="8"/>
      <c r="O853" s="14"/>
      <c r="P853" s="14"/>
      <c r="Q853" s="14"/>
      <c r="R853" s="14"/>
      <c r="S853" s="14"/>
      <c r="T853" s="14"/>
      <c r="U853" s="14"/>
      <c r="AF853">
        <v>523</v>
      </c>
      <c r="AG853" s="113" t="s">
        <v>346</v>
      </c>
      <c r="AH853" s="126">
        <f>$N$1164</f>
        <v>3</v>
      </c>
    </row>
    <row r="854" spans="1:34" ht="14.25">
      <c r="A854" s="8"/>
      <c r="B854" s="5"/>
      <c r="C854" s="71"/>
      <c r="D854" s="71"/>
      <c r="E854" s="71"/>
      <c r="F854" s="71"/>
      <c r="G854" s="71"/>
      <c r="H854" s="71"/>
      <c r="I854" s="71"/>
      <c r="J854" s="71"/>
      <c r="K854" s="71"/>
      <c r="L854" s="1"/>
      <c r="M854" s="224"/>
      <c r="N854" s="15"/>
      <c r="O854" s="14"/>
      <c r="P854" s="14"/>
      <c r="Q854" s="14"/>
      <c r="R854" s="14"/>
      <c r="S854" s="14"/>
      <c r="T854" s="14"/>
      <c r="U854" s="14"/>
      <c r="AF854">
        <v>524</v>
      </c>
      <c r="AG854" s="113" t="s">
        <v>347</v>
      </c>
      <c r="AH854" s="126">
        <f>$N$1165</f>
        <v>4</v>
      </c>
    </row>
    <row r="855" spans="1:34" ht="20.25">
      <c r="A855" s="304" t="s">
        <v>1590</v>
      </c>
      <c r="B855" s="305"/>
      <c r="C855" s="305"/>
      <c r="D855" s="305"/>
      <c r="E855" s="305"/>
      <c r="F855" s="305"/>
      <c r="G855" s="305"/>
      <c r="H855" s="305"/>
      <c r="I855" s="305"/>
      <c r="J855" s="305"/>
      <c r="K855" s="306"/>
      <c r="L855" s="1"/>
      <c r="R855"/>
      <c r="S855"/>
      <c r="AF855">
        <v>525</v>
      </c>
      <c r="AG855" s="113" t="s">
        <v>353</v>
      </c>
      <c r="AH855" s="126">
        <f>$N$1168</f>
        <v>3</v>
      </c>
    </row>
    <row r="856" spans="1:34" ht="14.25">
      <c r="A856" s="8"/>
      <c r="B856" s="5"/>
      <c r="C856" s="71"/>
      <c r="D856" s="71"/>
      <c r="E856" s="71"/>
      <c r="F856" s="71"/>
      <c r="G856" s="71"/>
      <c r="H856" s="71"/>
      <c r="I856" s="71"/>
      <c r="J856" s="71"/>
      <c r="K856" s="71"/>
      <c r="L856" s="1"/>
      <c r="M856" s="224"/>
      <c r="N856" s="15"/>
      <c r="O856" s="14"/>
      <c r="P856" s="14"/>
      <c r="Q856" s="14"/>
      <c r="R856" s="14"/>
      <c r="S856" s="14"/>
      <c r="T856" s="14"/>
      <c r="U856" s="14"/>
      <c r="AF856">
        <v>526</v>
      </c>
      <c r="AG856" s="113" t="s">
        <v>355</v>
      </c>
      <c r="AH856" s="126">
        <f>$N$1171</f>
        <v>3</v>
      </c>
    </row>
    <row r="857" spans="1:34" ht="14.25">
      <c r="A857" s="23" t="s">
        <v>698</v>
      </c>
      <c r="B857" s="284" t="s">
        <v>494</v>
      </c>
      <c r="C857" s="248"/>
      <c r="D857" s="248"/>
      <c r="E857" s="248"/>
      <c r="F857" s="248"/>
      <c r="G857" s="248"/>
      <c r="H857" s="248"/>
      <c r="I857" s="248"/>
      <c r="J857" s="248"/>
      <c r="K857" s="248"/>
      <c r="L857" s="71"/>
      <c r="N857"/>
      <c r="O857"/>
      <c r="R857"/>
      <c r="S857"/>
      <c r="AF857">
        <v>527</v>
      </c>
      <c r="AG857" s="113" t="s">
        <v>358</v>
      </c>
      <c r="AH857" s="126">
        <f>$N$1174</f>
        <v>3</v>
      </c>
    </row>
    <row r="858" spans="1:34" ht="14.25">
      <c r="A858" s="23"/>
      <c r="B858" s="248"/>
      <c r="C858" s="248"/>
      <c r="D858" s="248"/>
      <c r="E858" s="248"/>
      <c r="F858" s="248"/>
      <c r="G858" s="248"/>
      <c r="H858" s="248"/>
      <c r="I858" s="248"/>
      <c r="J858" s="248"/>
      <c r="K858" s="248"/>
      <c r="L858" s="71"/>
      <c r="M858" s="225"/>
      <c r="N858"/>
      <c r="O858"/>
      <c r="R858"/>
      <c r="S858"/>
      <c r="W858" s="83"/>
      <c r="AF858">
        <v>528</v>
      </c>
      <c r="AG858" s="113" t="s">
        <v>361</v>
      </c>
      <c r="AH858" s="126">
        <f>$N$1177</f>
        <v>2</v>
      </c>
    </row>
    <row r="859" spans="3:34" ht="14.25">
      <c r="C859" s="493" t="s">
        <v>1758</v>
      </c>
      <c r="D859" s="251"/>
      <c r="E859" s="251"/>
      <c r="F859" s="251"/>
      <c r="G859" s="251"/>
      <c r="H859" s="251"/>
      <c r="I859" s="251"/>
      <c r="J859" s="251"/>
      <c r="K859" s="251"/>
      <c r="M859" s="225" t="s">
        <v>699</v>
      </c>
      <c r="N859" s="42">
        <v>0</v>
      </c>
      <c r="O859"/>
      <c r="R859"/>
      <c r="S859"/>
      <c r="W859" s="83"/>
      <c r="AF859">
        <v>529</v>
      </c>
      <c r="AG859" s="113" t="s">
        <v>363</v>
      </c>
      <c r="AH859" s="126">
        <f>$N$1180</f>
        <v>3</v>
      </c>
    </row>
    <row r="860" spans="1:34" ht="14.25" customHeight="1">
      <c r="A860" s="33"/>
      <c r="B860" s="22"/>
      <c r="C860" s="493" t="s">
        <v>1759</v>
      </c>
      <c r="D860" s="251"/>
      <c r="E860" s="251"/>
      <c r="F860" s="251"/>
      <c r="G860" s="251"/>
      <c r="H860" s="251"/>
      <c r="I860" s="251"/>
      <c r="J860" s="251"/>
      <c r="K860" s="251"/>
      <c r="L860" s="24"/>
      <c r="M860" s="225" t="s">
        <v>700</v>
      </c>
      <c r="N860" s="42">
        <v>0</v>
      </c>
      <c r="O860"/>
      <c r="AF860">
        <v>530</v>
      </c>
      <c r="AG860" s="113" t="s">
        <v>1405</v>
      </c>
      <c r="AH860" s="126">
        <f>$N$1183</f>
        <v>4</v>
      </c>
    </row>
    <row r="861" spans="1:34" ht="14.25">
      <c r="A861" s="33"/>
      <c r="B861" s="22"/>
      <c r="C861" s="487" t="s">
        <v>1591</v>
      </c>
      <c r="D861" s="488"/>
      <c r="E861" s="488"/>
      <c r="F861" s="488"/>
      <c r="G861" s="488"/>
      <c r="H861" s="488"/>
      <c r="I861" s="488"/>
      <c r="J861" s="488"/>
      <c r="K861" s="488"/>
      <c r="L861" s="24"/>
      <c r="M861" s="225" t="s">
        <v>698</v>
      </c>
      <c r="N861" s="164">
        <f>SUM(N859:N860)</f>
        <v>0</v>
      </c>
      <c r="O861"/>
      <c r="AF861">
        <v>531</v>
      </c>
      <c r="AG861" s="113" t="s">
        <v>1408</v>
      </c>
      <c r="AH861" s="126">
        <f>$N$1186</f>
        <v>4</v>
      </c>
    </row>
    <row r="862" spans="1:34" ht="14.25">
      <c r="A862" s="33"/>
      <c r="B862" s="22"/>
      <c r="C862" s="494" t="s">
        <v>1592</v>
      </c>
      <c r="D862" s="488"/>
      <c r="E862" s="488"/>
      <c r="F862" s="488"/>
      <c r="G862" s="488"/>
      <c r="H862" s="488"/>
      <c r="I862" s="488"/>
      <c r="J862" s="488"/>
      <c r="K862" s="488"/>
      <c r="L862" s="24"/>
      <c r="M862" s="225" t="s">
        <v>701</v>
      </c>
      <c r="N862" s="115">
        <f>IF($N$847&gt;0,N861/$N$847,"")</f>
        <v>0</v>
      </c>
      <c r="O862"/>
      <c r="AF862">
        <v>532</v>
      </c>
      <c r="AG862" s="113" t="s">
        <v>1158</v>
      </c>
      <c r="AH862" s="127">
        <f>$O$1111</f>
        <v>4</v>
      </c>
    </row>
    <row r="863" spans="1:34" ht="14.25">
      <c r="A863" s="33"/>
      <c r="B863" s="22"/>
      <c r="C863" s="117"/>
      <c r="D863" s="118"/>
      <c r="E863" s="118"/>
      <c r="F863" s="118"/>
      <c r="G863" s="118"/>
      <c r="H863" s="118"/>
      <c r="I863" s="118"/>
      <c r="J863" s="118"/>
      <c r="K863" s="118"/>
      <c r="L863" s="24"/>
      <c r="M863" s="225"/>
      <c r="N863" s="163"/>
      <c r="O863"/>
      <c r="AF863">
        <v>533</v>
      </c>
      <c r="AG863" s="113" t="s">
        <v>1159</v>
      </c>
      <c r="AH863" s="127">
        <f>$O$1112</f>
        <v>4</v>
      </c>
    </row>
    <row r="864" spans="1:34" ht="14.25">
      <c r="A864" s="23" t="s">
        <v>702</v>
      </c>
      <c r="B864" s="272" t="s">
        <v>1648</v>
      </c>
      <c r="C864" s="503"/>
      <c r="D864" s="503"/>
      <c r="E864" s="503"/>
      <c r="F864" s="503"/>
      <c r="G864" s="503"/>
      <c r="H864" s="503"/>
      <c r="I864" s="503"/>
      <c r="J864" s="503"/>
      <c r="K864" s="503"/>
      <c r="L864" s="24"/>
      <c r="N864" s="95"/>
      <c r="P864"/>
      <c r="Q864"/>
      <c r="V864"/>
      <c r="W864"/>
      <c r="AF864">
        <v>534</v>
      </c>
      <c r="AG864" s="113" t="s">
        <v>1160</v>
      </c>
      <c r="AH864" s="127">
        <f>$O$1113</f>
        <v>4</v>
      </c>
    </row>
    <row r="865" spans="1:35" ht="15" customHeight="1">
      <c r="A865" s="23"/>
      <c r="B865" s="503"/>
      <c r="C865" s="503"/>
      <c r="D865" s="503"/>
      <c r="E865" s="503"/>
      <c r="F865" s="503"/>
      <c r="G865" s="503"/>
      <c r="H865" s="503"/>
      <c r="I865" s="503"/>
      <c r="J865" s="503"/>
      <c r="K865" s="503"/>
      <c r="L865" s="24"/>
      <c r="M865" s="225"/>
      <c r="N865" s="95"/>
      <c r="P865"/>
      <c r="Q865"/>
      <c r="V865"/>
      <c r="W865"/>
      <c r="AF865">
        <v>535</v>
      </c>
      <c r="AG865" s="113" t="s">
        <v>1161</v>
      </c>
      <c r="AH865" s="127">
        <f>$O$1114</f>
        <v>4</v>
      </c>
      <c r="AI865" s="165"/>
    </row>
    <row r="866" spans="3:34" ht="15" customHeight="1">
      <c r="C866" s="493" t="s">
        <v>1758</v>
      </c>
      <c r="D866" s="251"/>
      <c r="E866" s="251"/>
      <c r="F866" s="251"/>
      <c r="G866" s="251"/>
      <c r="H866" s="251"/>
      <c r="I866" s="251"/>
      <c r="J866" s="251"/>
      <c r="K866" s="251"/>
      <c r="M866" s="225" t="s">
        <v>703</v>
      </c>
      <c r="N866" s="42">
        <v>2085</v>
      </c>
      <c r="P866"/>
      <c r="Q866"/>
      <c r="V866"/>
      <c r="W866"/>
      <c r="AF866">
        <v>536</v>
      </c>
      <c r="AG866" s="113" t="s">
        <v>1162</v>
      </c>
      <c r="AH866" s="127">
        <f>$O$1115</f>
        <v>3</v>
      </c>
    </row>
    <row r="867" spans="1:35" ht="12.75" customHeight="1">
      <c r="A867" s="33"/>
      <c r="B867" s="22"/>
      <c r="C867" s="493" t="s">
        <v>1759</v>
      </c>
      <c r="D867" s="251"/>
      <c r="E867" s="251"/>
      <c r="F867" s="251"/>
      <c r="G867" s="251"/>
      <c r="H867" s="251"/>
      <c r="I867" s="251"/>
      <c r="J867" s="251"/>
      <c r="K867" s="251"/>
      <c r="L867" s="24"/>
      <c r="M867" s="225" t="s">
        <v>704</v>
      </c>
      <c r="N867" s="42">
        <v>3217</v>
      </c>
      <c r="V867"/>
      <c r="W867"/>
      <c r="AF867">
        <v>537</v>
      </c>
      <c r="AG867" s="113" t="s">
        <v>1163</v>
      </c>
      <c r="AH867" s="127">
        <f>$O$1116</f>
        <v>2</v>
      </c>
      <c r="AI867" s="165"/>
    </row>
    <row r="868" spans="1:35" ht="14.25">
      <c r="A868" s="33"/>
      <c r="B868" s="22"/>
      <c r="C868" s="487" t="s">
        <v>1591</v>
      </c>
      <c r="D868" s="488"/>
      <c r="E868" s="488"/>
      <c r="F868" s="488"/>
      <c r="G868" s="488"/>
      <c r="H868" s="488"/>
      <c r="I868" s="488"/>
      <c r="J868" s="488"/>
      <c r="K868" s="488"/>
      <c r="L868" s="24"/>
      <c r="M868" s="225" t="s">
        <v>702</v>
      </c>
      <c r="N868" s="164">
        <f>SUM(N866:N867)</f>
        <v>5302</v>
      </c>
      <c r="V868"/>
      <c r="W868"/>
      <c r="AF868">
        <v>538</v>
      </c>
      <c r="AG868" s="113" t="s">
        <v>1164</v>
      </c>
      <c r="AH868" s="127">
        <f>$O$1117</f>
        <v>2</v>
      </c>
      <c r="AI868" s="165"/>
    </row>
    <row r="869" spans="1:35" ht="14.25">
      <c r="A869" s="33"/>
      <c r="B869" s="22"/>
      <c r="C869" s="494" t="s">
        <v>1649</v>
      </c>
      <c r="D869" s="488"/>
      <c r="E869" s="488"/>
      <c r="F869" s="488"/>
      <c r="G869" s="488"/>
      <c r="H869" s="488"/>
      <c r="I869" s="488"/>
      <c r="J869" s="488"/>
      <c r="K869" s="488"/>
      <c r="L869" s="24"/>
      <c r="M869" s="225" t="s">
        <v>705</v>
      </c>
      <c r="N869" s="139">
        <f>IF(N$848&gt;0,N868/N$848,"")</f>
        <v>13.091358024691358</v>
      </c>
      <c r="V869"/>
      <c r="W869"/>
      <c r="AF869">
        <v>539</v>
      </c>
      <c r="AG869" s="113" t="s">
        <v>1165</v>
      </c>
      <c r="AH869" s="127">
        <f>$O$1118</f>
        <v>2</v>
      </c>
      <c r="AI869" s="165"/>
    </row>
    <row r="870" spans="1:34" ht="14.25" customHeight="1">
      <c r="A870" s="33"/>
      <c r="B870" s="22"/>
      <c r="C870" s="24"/>
      <c r="D870" s="24"/>
      <c r="E870" s="24"/>
      <c r="F870" s="24"/>
      <c r="G870" s="24"/>
      <c r="H870" s="24"/>
      <c r="I870" s="24"/>
      <c r="J870" s="24"/>
      <c r="K870" s="24"/>
      <c r="L870" s="24"/>
      <c r="M870" s="225"/>
      <c r="U870" s="1"/>
      <c r="V870" s="1"/>
      <c r="AF870">
        <v>540</v>
      </c>
      <c r="AG870" s="113" t="s">
        <v>1166</v>
      </c>
      <c r="AH870" s="166">
        <f>$O$1121</f>
        <v>3</v>
      </c>
    </row>
    <row r="871" spans="1:34" ht="14.25" customHeight="1">
      <c r="A871" s="55" t="s">
        <v>394</v>
      </c>
      <c r="B871" s="284" t="s">
        <v>722</v>
      </c>
      <c r="C871" s="248"/>
      <c r="D871" s="248"/>
      <c r="E871" s="248"/>
      <c r="F871" s="248"/>
      <c r="G871" s="248"/>
      <c r="H871" s="248"/>
      <c r="I871" s="248"/>
      <c r="J871" s="248"/>
      <c r="K871" s="248"/>
      <c r="L871" s="24"/>
      <c r="M871" s="225"/>
      <c r="U871" s="1"/>
      <c r="V871" s="1"/>
      <c r="AF871">
        <v>541</v>
      </c>
      <c r="AG871" s="113" t="s">
        <v>1167</v>
      </c>
      <c r="AH871" s="166">
        <f>$O$1122</f>
        <v>3</v>
      </c>
    </row>
    <row r="872" spans="1:34" ht="16.5" customHeight="1">
      <c r="A872" s="55"/>
      <c r="B872" s="248"/>
      <c r="C872" s="248"/>
      <c r="D872" s="248"/>
      <c r="E872" s="248"/>
      <c r="F872" s="248"/>
      <c r="G872" s="248"/>
      <c r="H872" s="248"/>
      <c r="I872" s="248"/>
      <c r="J872" s="248"/>
      <c r="K872" s="248"/>
      <c r="N872" s="270" t="s">
        <v>1508</v>
      </c>
      <c r="O872" s="270" t="s">
        <v>1509</v>
      </c>
      <c r="P872" s="270" t="s">
        <v>1510</v>
      </c>
      <c r="Q872" s="270" t="s">
        <v>1511</v>
      </c>
      <c r="R872" s="484" t="s">
        <v>1533</v>
      </c>
      <c r="S872" s="484" t="s">
        <v>952</v>
      </c>
      <c r="AF872">
        <v>542</v>
      </c>
      <c r="AG872" s="113" t="s">
        <v>1168</v>
      </c>
      <c r="AH872" s="127">
        <f>$O$1123</f>
        <v>3</v>
      </c>
    </row>
    <row r="873" spans="1:34" ht="20.25" customHeight="1">
      <c r="A873" s="55" t="s">
        <v>712</v>
      </c>
      <c r="B873" s="125" t="s">
        <v>723</v>
      </c>
      <c r="C873" s="197"/>
      <c r="D873" s="197"/>
      <c r="E873" s="197"/>
      <c r="F873" s="197"/>
      <c r="G873" s="197"/>
      <c r="H873" s="197"/>
      <c r="I873" s="197"/>
      <c r="J873" s="197"/>
      <c r="K873" s="197"/>
      <c r="L873" s="1"/>
      <c r="N873" s="486"/>
      <c r="O873" s="486"/>
      <c r="P873" s="486"/>
      <c r="Q873" s="486"/>
      <c r="R873" s="485"/>
      <c r="S873" s="485"/>
      <c r="T873" s="1"/>
      <c r="AF873">
        <v>543</v>
      </c>
      <c r="AG873" s="113" t="s">
        <v>1169</v>
      </c>
      <c r="AH873" s="127">
        <f>$O$1124</f>
        <v>3</v>
      </c>
    </row>
    <row r="874" spans="1:34" ht="14.25">
      <c r="A874" s="55"/>
      <c r="B874" s="60"/>
      <c r="C874" s="108" t="s">
        <v>1258</v>
      </c>
      <c r="D874" s="4"/>
      <c r="E874" s="4"/>
      <c r="F874" s="4"/>
      <c r="G874" s="4"/>
      <c r="H874" s="4"/>
      <c r="I874" s="60"/>
      <c r="J874" s="60"/>
      <c r="K874" s="60"/>
      <c r="L874" s="1"/>
      <c r="M874" s="225" t="s">
        <v>706</v>
      </c>
      <c r="N874" s="42"/>
      <c r="O874" s="42"/>
      <c r="P874" s="42"/>
      <c r="Q874" s="42"/>
      <c r="R874" s="42"/>
      <c r="S874" s="59">
        <f aca="true" t="shared" si="3" ref="S874:S884">N874+P874-Q874-R874</f>
        <v>0</v>
      </c>
      <c r="T874" s="1"/>
      <c r="AF874">
        <v>544</v>
      </c>
      <c r="AG874" s="113" t="s">
        <v>1170</v>
      </c>
      <c r="AH874" s="127">
        <f>$O$1125</f>
        <v>4</v>
      </c>
    </row>
    <row r="875" spans="1:35" ht="14.25">
      <c r="A875"/>
      <c r="C875" s="108" t="s">
        <v>1259</v>
      </c>
      <c r="D875" s="4"/>
      <c r="E875" s="4"/>
      <c r="F875" s="4"/>
      <c r="G875" s="4"/>
      <c r="H875" s="4"/>
      <c r="I875"/>
      <c r="J875"/>
      <c r="K875"/>
      <c r="L875" s="1"/>
      <c r="M875" s="225" t="s">
        <v>707</v>
      </c>
      <c r="N875" s="42">
        <v>115</v>
      </c>
      <c r="O875" s="42">
        <v>115</v>
      </c>
      <c r="P875" s="42">
        <v>0</v>
      </c>
      <c r="Q875" s="42">
        <v>0</v>
      </c>
      <c r="R875" s="42">
        <v>0</v>
      </c>
      <c r="S875" s="59">
        <f t="shared" si="3"/>
        <v>115</v>
      </c>
      <c r="AF875">
        <v>545</v>
      </c>
      <c r="AG875" s="113" t="s">
        <v>1171</v>
      </c>
      <c r="AH875" s="127">
        <f>$O$1126</f>
        <v>4</v>
      </c>
      <c r="AI875" s="165"/>
    </row>
    <row r="876" spans="1:35" ht="14.25">
      <c r="A876"/>
      <c r="C876" s="108" t="s">
        <v>1860</v>
      </c>
      <c r="D876" s="4"/>
      <c r="E876" s="4"/>
      <c r="F876" s="4"/>
      <c r="G876" s="4"/>
      <c r="H876" s="4"/>
      <c r="I876"/>
      <c r="J876"/>
      <c r="K876"/>
      <c r="L876" s="1"/>
      <c r="M876" s="225" t="s">
        <v>708</v>
      </c>
      <c r="N876" s="42">
        <v>30</v>
      </c>
      <c r="O876" s="42">
        <v>30</v>
      </c>
      <c r="P876" s="42">
        <v>0</v>
      </c>
      <c r="Q876" s="42">
        <v>0</v>
      </c>
      <c r="R876" s="42">
        <v>0</v>
      </c>
      <c r="S876" s="59">
        <f>N876+P876-Q876-R876</f>
        <v>30</v>
      </c>
      <c r="AF876">
        <v>546</v>
      </c>
      <c r="AG876" s="113" t="s">
        <v>1172</v>
      </c>
      <c r="AH876" s="127">
        <f>$O$1127</f>
        <v>4</v>
      </c>
      <c r="AI876" s="165"/>
    </row>
    <row r="877" spans="1:35" ht="14.25">
      <c r="A877"/>
      <c r="C877" s="108" t="s">
        <v>1852</v>
      </c>
      <c r="D877" s="4"/>
      <c r="E877" s="4"/>
      <c r="F877" s="4"/>
      <c r="G877" s="4"/>
      <c r="H877" s="4"/>
      <c r="I877"/>
      <c r="J877"/>
      <c r="K877"/>
      <c r="L877" s="1"/>
      <c r="M877" s="225" t="s">
        <v>709</v>
      </c>
      <c r="N877" s="42">
        <v>172</v>
      </c>
      <c r="O877" s="42">
        <v>171</v>
      </c>
      <c r="P877" s="42">
        <v>2</v>
      </c>
      <c r="Q877" s="42">
        <v>1</v>
      </c>
      <c r="R877" s="42">
        <v>1</v>
      </c>
      <c r="S877" s="59">
        <f t="shared" si="3"/>
        <v>172</v>
      </c>
      <c r="AF877">
        <v>546</v>
      </c>
      <c r="AG877" s="113" t="s">
        <v>1172</v>
      </c>
      <c r="AH877" s="127">
        <f>$O$1127</f>
        <v>4</v>
      </c>
      <c r="AI877" s="165"/>
    </row>
    <row r="878" spans="1:35" ht="14.25">
      <c r="A878"/>
      <c r="C878" s="108" t="s">
        <v>1853</v>
      </c>
      <c r="D878" s="4"/>
      <c r="E878" s="4"/>
      <c r="F878" s="4"/>
      <c r="G878" s="4"/>
      <c r="H878" s="4"/>
      <c r="I878"/>
      <c r="J878"/>
      <c r="K878"/>
      <c r="L878" s="1"/>
      <c r="M878" s="225" t="s">
        <v>710</v>
      </c>
      <c r="N878" s="42">
        <v>203</v>
      </c>
      <c r="O878" s="42">
        <v>203</v>
      </c>
      <c r="P878" s="42">
        <v>5</v>
      </c>
      <c r="Q878" s="42">
        <v>5</v>
      </c>
      <c r="R878" s="42">
        <v>0</v>
      </c>
      <c r="S878" s="59">
        <f t="shared" si="3"/>
        <v>203</v>
      </c>
      <c r="AF878">
        <v>547</v>
      </c>
      <c r="AG878" s="113" t="s">
        <v>1173</v>
      </c>
      <c r="AH878" s="127">
        <f>$O$1128</f>
        <v>3</v>
      </c>
      <c r="AI878" s="165"/>
    </row>
    <row r="879" spans="1:34" ht="14.25">
      <c r="A879"/>
      <c r="C879" s="108" t="s">
        <v>14</v>
      </c>
      <c r="D879" s="4"/>
      <c r="E879" s="4"/>
      <c r="F879" s="4"/>
      <c r="G879" s="4"/>
      <c r="H879" s="4"/>
      <c r="I879"/>
      <c r="J879"/>
      <c r="K879"/>
      <c r="L879" s="1"/>
      <c r="M879" s="225" t="s">
        <v>711</v>
      </c>
      <c r="N879" s="42"/>
      <c r="O879" s="42"/>
      <c r="P879" s="42"/>
      <c r="Q879" s="42"/>
      <c r="R879" s="42"/>
      <c r="S879" s="59">
        <f t="shared" si="3"/>
        <v>0</v>
      </c>
      <c r="AF879">
        <v>548</v>
      </c>
      <c r="AG879" s="113" t="s">
        <v>1174</v>
      </c>
      <c r="AH879" s="127">
        <f>$O$1129</f>
        <v>2</v>
      </c>
    </row>
    <row r="880" spans="1:34" ht="14.25">
      <c r="A880"/>
      <c r="C880" s="108" t="s">
        <v>15</v>
      </c>
      <c r="D880" s="4"/>
      <c r="E880" s="4"/>
      <c r="F880" s="4"/>
      <c r="G880" s="4"/>
      <c r="H880" s="4"/>
      <c r="I880"/>
      <c r="J880"/>
      <c r="K880"/>
      <c r="L880" s="1"/>
      <c r="M880" s="225" t="s">
        <v>713</v>
      </c>
      <c r="N880" s="42"/>
      <c r="O880" s="42"/>
      <c r="P880" s="42"/>
      <c r="Q880" s="42"/>
      <c r="R880" s="42"/>
      <c r="S880" s="59">
        <f t="shared" si="3"/>
        <v>0</v>
      </c>
      <c r="AF880">
        <v>549</v>
      </c>
      <c r="AG880" s="113" t="s">
        <v>1175</v>
      </c>
      <c r="AH880" s="127">
        <f>$O$1130</f>
        <v>3</v>
      </c>
    </row>
    <row r="881" spans="1:34" ht="14.25">
      <c r="A881"/>
      <c r="C881" s="108" t="s">
        <v>17</v>
      </c>
      <c r="D881" s="4"/>
      <c r="E881" s="4"/>
      <c r="F881" s="4"/>
      <c r="G881" s="4"/>
      <c r="H881" s="4"/>
      <c r="I881"/>
      <c r="J881"/>
      <c r="K881"/>
      <c r="L881" s="1"/>
      <c r="M881" s="225" t="s">
        <v>714</v>
      </c>
      <c r="N881" s="42"/>
      <c r="O881" s="42"/>
      <c r="P881" s="42"/>
      <c r="Q881" s="42"/>
      <c r="R881" s="42"/>
      <c r="S881" s="59">
        <f>N881+P881-Q881-R881</f>
        <v>0</v>
      </c>
      <c r="AF881">
        <v>549</v>
      </c>
      <c r="AG881" s="113" t="s">
        <v>1175</v>
      </c>
      <c r="AH881" s="127">
        <f>$O$1130</f>
        <v>3</v>
      </c>
    </row>
    <row r="882" spans="1:34" ht="14.25">
      <c r="A882"/>
      <c r="C882" s="108" t="s">
        <v>18</v>
      </c>
      <c r="D882" s="4"/>
      <c r="E882" s="4"/>
      <c r="F882" s="4"/>
      <c r="G882" s="4"/>
      <c r="H882" s="4"/>
      <c r="I882"/>
      <c r="J882"/>
      <c r="K882"/>
      <c r="L882" s="1"/>
      <c r="M882" s="225" t="s">
        <v>715</v>
      </c>
      <c r="N882" s="42"/>
      <c r="O882" s="42"/>
      <c r="P882" s="42"/>
      <c r="Q882" s="42"/>
      <c r="R882" s="42"/>
      <c r="S882" s="59">
        <f t="shared" si="3"/>
        <v>0</v>
      </c>
      <c r="AF882">
        <v>549</v>
      </c>
      <c r="AG882" s="113" t="s">
        <v>1175</v>
      </c>
      <c r="AH882" s="127">
        <f>$O$1130</f>
        <v>3</v>
      </c>
    </row>
    <row r="883" spans="1:34" ht="14.25">
      <c r="A883"/>
      <c r="C883" s="108" t="s">
        <v>19</v>
      </c>
      <c r="D883" s="4"/>
      <c r="E883" s="4"/>
      <c r="F883" s="4"/>
      <c r="G883" s="4"/>
      <c r="H883" s="4"/>
      <c r="I883"/>
      <c r="J883"/>
      <c r="K883"/>
      <c r="L883" s="1"/>
      <c r="M883" s="225" t="s">
        <v>716</v>
      </c>
      <c r="N883" s="42"/>
      <c r="O883" s="42"/>
      <c r="P883" s="42"/>
      <c r="Q883" s="42"/>
      <c r="R883" s="42"/>
      <c r="S883" s="59">
        <f>N883+P883-Q883-R883</f>
        <v>0</v>
      </c>
      <c r="AF883">
        <v>549</v>
      </c>
      <c r="AG883" s="113" t="s">
        <v>1175</v>
      </c>
      <c r="AH883" s="127">
        <f>$O$1130</f>
        <v>3</v>
      </c>
    </row>
    <row r="884" spans="1:34" ht="14.25">
      <c r="A884"/>
      <c r="C884" s="108" t="s">
        <v>16</v>
      </c>
      <c r="D884" s="4"/>
      <c r="E884" s="4"/>
      <c r="F884" s="4"/>
      <c r="G884" s="4"/>
      <c r="H884" s="4"/>
      <c r="I884"/>
      <c r="J884"/>
      <c r="K884"/>
      <c r="L884" s="1"/>
      <c r="M884" s="225" t="s">
        <v>20</v>
      </c>
      <c r="N884" s="42"/>
      <c r="O884" s="42"/>
      <c r="P884" s="42"/>
      <c r="Q884" s="42"/>
      <c r="R884" s="42"/>
      <c r="S884" s="59">
        <f t="shared" si="3"/>
        <v>0</v>
      </c>
      <c r="AF884">
        <v>549</v>
      </c>
      <c r="AG884" s="113" t="s">
        <v>1175</v>
      </c>
      <c r="AH884" s="127">
        <f>$O$1130</f>
        <v>3</v>
      </c>
    </row>
    <row r="885" spans="1:35" ht="14.25">
      <c r="A885"/>
      <c r="C885" s="108" t="s">
        <v>926</v>
      </c>
      <c r="D885" s="4"/>
      <c r="E885" s="4"/>
      <c r="F885" s="4"/>
      <c r="G885" s="4"/>
      <c r="H885" s="4"/>
      <c r="I885"/>
      <c r="J885"/>
      <c r="K885"/>
      <c r="L885" s="1"/>
      <c r="M885" s="225" t="s">
        <v>712</v>
      </c>
      <c r="N885" s="47">
        <f aca="true" t="shared" si="4" ref="N885:S885">SUM(N874:N884)</f>
        <v>520</v>
      </c>
      <c r="O885" s="47">
        <f t="shared" si="4"/>
        <v>519</v>
      </c>
      <c r="P885" s="47">
        <f t="shared" si="4"/>
        <v>7</v>
      </c>
      <c r="Q885" s="47">
        <f t="shared" si="4"/>
        <v>6</v>
      </c>
      <c r="R885" s="47">
        <f t="shared" si="4"/>
        <v>1</v>
      </c>
      <c r="S885" s="47">
        <f t="shared" si="4"/>
        <v>520</v>
      </c>
      <c r="AF885">
        <v>550</v>
      </c>
      <c r="AG885" s="113" t="s">
        <v>1176</v>
      </c>
      <c r="AH885" s="127">
        <f>$O$1131</f>
        <v>2</v>
      </c>
      <c r="AI885" s="165"/>
    </row>
    <row r="886" spans="1:34" ht="14.25">
      <c r="A886"/>
      <c r="C886" s="108" t="s">
        <v>1256</v>
      </c>
      <c r="D886" s="4"/>
      <c r="E886" s="4"/>
      <c r="F886" s="4"/>
      <c r="G886" s="4"/>
      <c r="H886" s="4"/>
      <c r="I886"/>
      <c r="J886"/>
      <c r="K886"/>
      <c r="L886" s="1"/>
      <c r="M886" s="225"/>
      <c r="N886" s="66">
        <f aca="true" t="shared" si="5" ref="N886:S886">SUM(N874:N875)</f>
        <v>115</v>
      </c>
      <c r="O886" s="66">
        <f t="shared" si="5"/>
        <v>115</v>
      </c>
      <c r="P886" s="66">
        <f t="shared" si="5"/>
        <v>0</v>
      </c>
      <c r="Q886" s="66">
        <f t="shared" si="5"/>
        <v>0</v>
      </c>
      <c r="R886" s="66">
        <f t="shared" si="5"/>
        <v>0</v>
      </c>
      <c r="S886" s="66">
        <f t="shared" si="5"/>
        <v>115</v>
      </c>
      <c r="AF886">
        <v>551</v>
      </c>
      <c r="AG886" s="113" t="s">
        <v>1177</v>
      </c>
      <c r="AH886" s="127">
        <f>$O$1132</f>
        <v>2</v>
      </c>
    </row>
    <row r="887" spans="1:34" ht="15.75" customHeight="1">
      <c r="A887"/>
      <c r="C887" s="108" t="s">
        <v>1240</v>
      </c>
      <c r="D887" s="4"/>
      <c r="E887" s="4"/>
      <c r="F887" s="4"/>
      <c r="G887" s="4"/>
      <c r="H887" s="4"/>
      <c r="I887"/>
      <c r="J887"/>
      <c r="K887"/>
      <c r="L887" s="1"/>
      <c r="M887" s="225"/>
      <c r="N887" s="66">
        <f aca="true" t="shared" si="6" ref="N887:S887">SUM(N877:N884)</f>
        <v>375</v>
      </c>
      <c r="O887" s="66">
        <f t="shared" si="6"/>
        <v>374</v>
      </c>
      <c r="P887" s="66">
        <f t="shared" si="6"/>
        <v>7</v>
      </c>
      <c r="Q887" s="66">
        <f t="shared" si="6"/>
        <v>6</v>
      </c>
      <c r="R887" s="66">
        <f t="shared" si="6"/>
        <v>1</v>
      </c>
      <c r="S887" s="66">
        <f t="shared" si="6"/>
        <v>375</v>
      </c>
      <c r="AF887">
        <v>552</v>
      </c>
      <c r="AG887" s="113" t="s">
        <v>1178</v>
      </c>
      <c r="AH887" s="127">
        <f>$O$1133</f>
        <v>4</v>
      </c>
    </row>
    <row r="888" spans="1:35" ht="14.25" customHeight="1">
      <c r="A888"/>
      <c r="C888" s="46"/>
      <c r="D888" s="4"/>
      <c r="E888" s="4"/>
      <c r="F888" s="4"/>
      <c r="G888" s="4"/>
      <c r="H888" s="4"/>
      <c r="I888"/>
      <c r="J888"/>
      <c r="K888"/>
      <c r="M888" s="225"/>
      <c r="N888" s="46"/>
      <c r="O888" s="46"/>
      <c r="P888" s="46"/>
      <c r="Q888" s="46"/>
      <c r="R888" s="46"/>
      <c r="S888" s="46"/>
      <c r="AF888">
        <v>553</v>
      </c>
      <c r="AG888" s="113" t="s">
        <v>1179</v>
      </c>
      <c r="AH888" s="127">
        <f>$O$1136</f>
        <v>4</v>
      </c>
      <c r="AI888" s="165"/>
    </row>
    <row r="889" spans="1:34" ht="15.75" customHeight="1">
      <c r="A889" s="55" t="s">
        <v>717</v>
      </c>
      <c r="B889" s="272" t="s">
        <v>1692</v>
      </c>
      <c r="C889" s="365"/>
      <c r="D889" s="365"/>
      <c r="E889" s="365"/>
      <c r="F889" s="365"/>
      <c r="G889" s="365"/>
      <c r="H889" s="365"/>
      <c r="I889" s="365"/>
      <c r="J889" s="365"/>
      <c r="K889" s="365"/>
      <c r="M889" s="225"/>
      <c r="N889" s="270" t="s">
        <v>1508</v>
      </c>
      <c r="O889" s="270" t="s">
        <v>1509</v>
      </c>
      <c r="P889" s="270" t="s">
        <v>1510</v>
      </c>
      <c r="Q889" s="270" t="s">
        <v>1511</v>
      </c>
      <c r="R889" s="309" t="s">
        <v>1533</v>
      </c>
      <c r="S889" s="342" t="s">
        <v>953</v>
      </c>
      <c r="AF889">
        <v>554</v>
      </c>
      <c r="AG889" s="113" t="s">
        <v>1180</v>
      </c>
      <c r="AH889" s="127">
        <f>$O$1137</f>
        <v>4</v>
      </c>
    </row>
    <row r="890" spans="1:34" ht="15.75" customHeight="1">
      <c r="A890" s="55"/>
      <c r="B890" s="365"/>
      <c r="C890" s="365"/>
      <c r="D890" s="365"/>
      <c r="E890" s="365"/>
      <c r="F890" s="365"/>
      <c r="G890" s="365"/>
      <c r="H890" s="365"/>
      <c r="I890" s="365"/>
      <c r="J890" s="365"/>
      <c r="K890" s="365"/>
      <c r="M890" s="225"/>
      <c r="N890" s="313"/>
      <c r="O890" s="313"/>
      <c r="P890" s="313"/>
      <c r="Q890" s="313"/>
      <c r="R890" s="341"/>
      <c r="S890" s="341"/>
      <c r="AF890">
        <v>555</v>
      </c>
      <c r="AG890" s="113" t="s">
        <v>1181</v>
      </c>
      <c r="AH890" s="127">
        <f>$O$1142</f>
        <v>3</v>
      </c>
    </row>
    <row r="891" spans="1:35" ht="14.25">
      <c r="A891" s="55"/>
      <c r="B891" s="365"/>
      <c r="C891" s="365"/>
      <c r="D891" s="365"/>
      <c r="E891" s="365"/>
      <c r="F891" s="365"/>
      <c r="G891" s="365"/>
      <c r="H891" s="365"/>
      <c r="I891" s="365"/>
      <c r="J891" s="365"/>
      <c r="K891" s="365"/>
      <c r="M891" s="225"/>
      <c r="N891" s="271"/>
      <c r="O891" s="271"/>
      <c r="P891" s="271"/>
      <c r="Q891" s="271"/>
      <c r="R891" s="341"/>
      <c r="S891" s="341"/>
      <c r="AF891">
        <v>556</v>
      </c>
      <c r="AG891" s="113" t="s">
        <v>1182</v>
      </c>
      <c r="AH891" s="166">
        <f>$O$1143</f>
        <v>5</v>
      </c>
      <c r="AI891" s="165"/>
    </row>
    <row r="892" spans="1:34" ht="14.25">
      <c r="A892"/>
      <c r="C892" s="501" t="s">
        <v>1813</v>
      </c>
      <c r="D892" s="502"/>
      <c r="E892" s="502"/>
      <c r="F892" s="502"/>
      <c r="G892" s="502"/>
      <c r="H892" s="502"/>
      <c r="I892"/>
      <c r="J892"/>
      <c r="K892"/>
      <c r="M892" s="225" t="s">
        <v>717</v>
      </c>
      <c r="N892" s="56"/>
      <c r="O892" s="56"/>
      <c r="P892" s="56"/>
      <c r="Q892" s="56"/>
      <c r="R892" s="56"/>
      <c r="S892" s="59">
        <f>O892+Q892</f>
        <v>0</v>
      </c>
      <c r="AF892">
        <v>557</v>
      </c>
      <c r="AG892" s="113" t="s">
        <v>1183</v>
      </c>
      <c r="AH892" s="127">
        <f>$O$1144</f>
        <v>4</v>
      </c>
    </row>
    <row r="893" spans="1:34" ht="13.5" customHeight="1">
      <c r="A893"/>
      <c r="I893"/>
      <c r="J893"/>
      <c r="K893"/>
      <c r="AF893">
        <v>558</v>
      </c>
      <c r="AG893" s="113" t="s">
        <v>1184</v>
      </c>
      <c r="AH893" s="127">
        <f>$O$1146</f>
        <v>4</v>
      </c>
    </row>
    <row r="894" spans="1:35" ht="13.5" customHeight="1">
      <c r="A894"/>
      <c r="I894"/>
      <c r="J894"/>
      <c r="K894"/>
      <c r="AF894">
        <v>559</v>
      </c>
      <c r="AG894" s="113" t="s">
        <v>1185</v>
      </c>
      <c r="AH894" s="166">
        <f>$O$1149</f>
        <v>3</v>
      </c>
      <c r="AI894" s="165"/>
    </row>
    <row r="895" spans="1:34" ht="13.5" customHeight="1">
      <c r="A895" s="495" t="s">
        <v>461</v>
      </c>
      <c r="B895" s="496"/>
      <c r="C895" s="496"/>
      <c r="D895" s="496"/>
      <c r="E895" s="496"/>
      <c r="F895" s="496"/>
      <c r="G895" s="496"/>
      <c r="H895" s="496"/>
      <c r="I895" s="496"/>
      <c r="J895" s="496"/>
      <c r="K895" s="497"/>
      <c r="L895" s="1"/>
      <c r="AF895">
        <v>560</v>
      </c>
      <c r="AG895" s="113" t="s">
        <v>1186</v>
      </c>
      <c r="AH895" s="166">
        <f>$O$1150</f>
        <v>4</v>
      </c>
    </row>
    <row r="896" spans="1:34" ht="21" customHeight="1">
      <c r="A896" s="498"/>
      <c r="B896" s="499"/>
      <c r="C896" s="499"/>
      <c r="D896" s="499"/>
      <c r="E896" s="499"/>
      <c r="F896" s="499"/>
      <c r="G896" s="499"/>
      <c r="H896" s="499"/>
      <c r="I896" s="499"/>
      <c r="J896" s="499"/>
      <c r="K896" s="500"/>
      <c r="AF896">
        <v>561</v>
      </c>
      <c r="AG896" s="113" t="s">
        <v>1187</v>
      </c>
      <c r="AH896" s="166">
        <f>$O$1153</f>
        <v>4</v>
      </c>
    </row>
    <row r="897" spans="32:35" ht="14.25">
      <c r="AF897">
        <v>562</v>
      </c>
      <c r="AG897" s="113" t="s">
        <v>1188</v>
      </c>
      <c r="AH897" s="166">
        <f>$O$1154</f>
        <v>5</v>
      </c>
      <c r="AI897" s="165"/>
    </row>
    <row r="898" spans="1:34" ht="16.5" customHeight="1">
      <c r="A898" s="274" t="s">
        <v>1237</v>
      </c>
      <c r="B898" s="275"/>
      <c r="C898" s="275"/>
      <c r="D898" s="275"/>
      <c r="E898" s="275"/>
      <c r="F898" s="275"/>
      <c r="G898" s="275"/>
      <c r="H898" s="275"/>
      <c r="I898" s="275"/>
      <c r="J898" s="275"/>
      <c r="K898" s="276"/>
      <c r="AF898">
        <v>563</v>
      </c>
      <c r="AG898" s="113" t="s">
        <v>1189</v>
      </c>
      <c r="AH898" s="166">
        <f>$O$1157</f>
        <v>3</v>
      </c>
    </row>
    <row r="899" spans="32:34" ht="16.5" customHeight="1">
      <c r="AF899">
        <v>564</v>
      </c>
      <c r="AG899" s="113" t="s">
        <v>1190</v>
      </c>
      <c r="AH899" s="127">
        <f>$O$1158</f>
        <v>4</v>
      </c>
    </row>
    <row r="900" spans="1:35" ht="16.5" customHeight="1">
      <c r="A900" s="23" t="s">
        <v>396</v>
      </c>
      <c r="B900" s="272" t="s">
        <v>724</v>
      </c>
      <c r="C900" s="314"/>
      <c r="D900" s="314"/>
      <c r="E900" s="314"/>
      <c r="F900" s="314"/>
      <c r="G900" s="314"/>
      <c r="H900" s="314"/>
      <c r="I900" s="314"/>
      <c r="J900" s="314"/>
      <c r="K900" s="314"/>
      <c r="M900" s="225"/>
      <c r="N900" s="399" t="s">
        <v>1242</v>
      </c>
      <c r="O900" s="400"/>
      <c r="P900" s="400"/>
      <c r="Q900" s="490" t="s">
        <v>387</v>
      </c>
      <c r="R900" s="400"/>
      <c r="AF900">
        <v>565</v>
      </c>
      <c r="AG900" s="113" t="s">
        <v>1191</v>
      </c>
      <c r="AH900" s="127">
        <f>$O$1163</f>
        <v>3</v>
      </c>
      <c r="AI900" s="165"/>
    </row>
    <row r="901" spans="2:34" ht="12.75" customHeight="1">
      <c r="B901" s="314"/>
      <c r="C901" s="314"/>
      <c r="D901" s="314"/>
      <c r="E901" s="314"/>
      <c r="F901" s="314"/>
      <c r="G901" s="314"/>
      <c r="H901" s="314"/>
      <c r="I901" s="314"/>
      <c r="J901" s="314"/>
      <c r="K901" s="314"/>
      <c r="N901" s="400"/>
      <c r="O901" s="400"/>
      <c r="P901" s="400"/>
      <c r="Q901" s="400"/>
      <c r="R901" s="400"/>
      <c r="AF901">
        <v>566</v>
      </c>
      <c r="AG901" s="113" t="s">
        <v>1192</v>
      </c>
      <c r="AH901" s="127">
        <f>$O$1164</f>
        <v>3</v>
      </c>
    </row>
    <row r="902" spans="1:34" ht="26.25" customHeight="1">
      <c r="A902" s="55" t="s">
        <v>725</v>
      </c>
      <c r="B902" s="272" t="s">
        <v>1650</v>
      </c>
      <c r="C902" s="489"/>
      <c r="D902" s="489"/>
      <c r="E902" s="489"/>
      <c r="F902" s="489"/>
      <c r="G902" s="489"/>
      <c r="H902" s="489"/>
      <c r="I902" s="489"/>
      <c r="J902" s="489"/>
      <c r="K902" s="489"/>
      <c r="N902" s="134" t="s">
        <v>458</v>
      </c>
      <c r="O902" s="134" t="s">
        <v>459</v>
      </c>
      <c r="P902" s="134" t="s">
        <v>1513</v>
      </c>
      <c r="Q902" s="134" t="s">
        <v>1810</v>
      </c>
      <c r="R902" s="134" t="s">
        <v>1513</v>
      </c>
      <c r="AF902">
        <v>567</v>
      </c>
      <c r="AG902" s="113" t="s">
        <v>1193</v>
      </c>
      <c r="AH902" s="127">
        <f>$O$1165</f>
        <v>4</v>
      </c>
    </row>
    <row r="903" spans="1:35" ht="14.25">
      <c r="A903"/>
      <c r="C903" s="108" t="s">
        <v>718</v>
      </c>
      <c r="D903" s="46"/>
      <c r="E903" s="46"/>
      <c r="F903" s="46"/>
      <c r="G903" s="46"/>
      <c r="H903" s="46"/>
      <c r="I903"/>
      <c r="J903"/>
      <c r="K903"/>
      <c r="M903" s="225" t="s">
        <v>726</v>
      </c>
      <c r="N903" s="42">
        <v>1</v>
      </c>
      <c r="O903" s="42">
        <v>0</v>
      </c>
      <c r="P903" s="42">
        <v>0</v>
      </c>
      <c r="Q903" s="42">
        <v>1</v>
      </c>
      <c r="R903" s="42">
        <v>0</v>
      </c>
      <c r="AF903">
        <v>568</v>
      </c>
      <c r="AG903" s="113" t="s">
        <v>1194</v>
      </c>
      <c r="AH903" s="166">
        <f>$O$1168</f>
        <v>3</v>
      </c>
      <c r="AI903" s="165"/>
    </row>
    <row r="904" spans="1:34" ht="14.25">
      <c r="A904"/>
      <c r="C904" s="108" t="s">
        <v>719</v>
      </c>
      <c r="D904" s="46"/>
      <c r="E904" s="46"/>
      <c r="F904" s="46"/>
      <c r="G904" s="46"/>
      <c r="H904" s="46"/>
      <c r="I904"/>
      <c r="J904"/>
      <c r="K904"/>
      <c r="M904" s="225" t="s">
        <v>727</v>
      </c>
      <c r="N904" s="42">
        <v>6</v>
      </c>
      <c r="O904" s="42">
        <v>0</v>
      </c>
      <c r="P904" s="42">
        <v>0</v>
      </c>
      <c r="Q904" s="42">
        <v>6</v>
      </c>
      <c r="R904" s="42">
        <v>0</v>
      </c>
      <c r="AF904">
        <v>569</v>
      </c>
      <c r="AG904" s="113" t="s">
        <v>1195</v>
      </c>
      <c r="AH904" s="166">
        <f>$O$1171</f>
        <v>3</v>
      </c>
    </row>
    <row r="905" spans="1:34" ht="16.5" customHeight="1">
      <c r="A905"/>
      <c r="C905" s="108" t="s">
        <v>720</v>
      </c>
      <c r="D905" s="46"/>
      <c r="E905" s="46"/>
      <c r="F905" s="46"/>
      <c r="G905" s="46"/>
      <c r="H905" s="46"/>
      <c r="I905"/>
      <c r="J905"/>
      <c r="K905"/>
      <c r="M905" s="225" t="s">
        <v>728</v>
      </c>
      <c r="N905" s="42"/>
      <c r="O905" s="42"/>
      <c r="P905" s="42"/>
      <c r="Q905" s="42"/>
      <c r="R905" s="42"/>
      <c r="AF905">
        <v>571</v>
      </c>
      <c r="AG905" s="113" t="s">
        <v>1196</v>
      </c>
      <c r="AH905" s="127">
        <f>$O$1177</f>
        <v>3</v>
      </c>
    </row>
    <row r="906" spans="1:34" ht="14.25">
      <c r="A906"/>
      <c r="C906" s="108" t="s">
        <v>721</v>
      </c>
      <c r="D906" s="46"/>
      <c r="E906" s="46"/>
      <c r="F906" s="46"/>
      <c r="G906" s="46"/>
      <c r="H906" s="46"/>
      <c r="I906"/>
      <c r="J906"/>
      <c r="K906"/>
      <c r="M906" s="225" t="s">
        <v>729</v>
      </c>
      <c r="N906" s="42"/>
      <c r="O906" s="42"/>
      <c r="P906" s="42"/>
      <c r="Q906" s="42"/>
      <c r="R906" s="42"/>
      <c r="AF906">
        <v>572</v>
      </c>
      <c r="AG906" s="113" t="s">
        <v>1197</v>
      </c>
      <c r="AH906" s="166">
        <f>$O$1180</f>
        <v>3</v>
      </c>
    </row>
    <row r="907" spans="1:34" ht="14.25">
      <c r="A907"/>
      <c r="C907" s="108" t="s">
        <v>21</v>
      </c>
      <c r="D907" s="46"/>
      <c r="E907" s="46"/>
      <c r="F907" s="46"/>
      <c r="G907" s="46"/>
      <c r="H907" s="46"/>
      <c r="I907"/>
      <c r="J907"/>
      <c r="K907"/>
      <c r="M907" s="225" t="s">
        <v>733</v>
      </c>
      <c r="N907" s="42"/>
      <c r="O907" s="42"/>
      <c r="P907" s="42"/>
      <c r="Q907" s="42"/>
      <c r="R907" s="42"/>
      <c r="AF907">
        <v>572</v>
      </c>
      <c r="AG907" s="113" t="s">
        <v>1197</v>
      </c>
      <c r="AH907" s="166">
        <f>$O$1180</f>
        <v>3</v>
      </c>
    </row>
    <row r="908" spans="1:34" ht="14.25">
      <c r="A908"/>
      <c r="C908" s="108" t="s">
        <v>22</v>
      </c>
      <c r="D908" s="46"/>
      <c r="E908" s="46"/>
      <c r="F908" s="46"/>
      <c r="G908" s="46"/>
      <c r="H908" s="46"/>
      <c r="I908"/>
      <c r="J908"/>
      <c r="K908"/>
      <c r="M908" s="225" t="s">
        <v>731</v>
      </c>
      <c r="N908" s="42"/>
      <c r="O908" s="42"/>
      <c r="P908" s="42"/>
      <c r="Q908" s="42"/>
      <c r="R908" s="42"/>
      <c r="AF908">
        <v>572</v>
      </c>
      <c r="AG908" s="113" t="s">
        <v>1197</v>
      </c>
      <c r="AH908" s="166">
        <f>$O$1180</f>
        <v>3</v>
      </c>
    </row>
    <row r="909" spans="1:34" ht="14.25">
      <c r="A909"/>
      <c r="C909" s="108" t="s">
        <v>23</v>
      </c>
      <c r="D909" s="46"/>
      <c r="E909" s="46"/>
      <c r="F909" s="46"/>
      <c r="G909" s="46"/>
      <c r="H909" s="46"/>
      <c r="I909"/>
      <c r="J909"/>
      <c r="K909"/>
      <c r="M909" s="225" t="s">
        <v>732</v>
      </c>
      <c r="N909" s="42"/>
      <c r="O909" s="42"/>
      <c r="P909" s="42"/>
      <c r="Q909" s="42"/>
      <c r="R909" s="42"/>
      <c r="AF909">
        <v>572</v>
      </c>
      <c r="AG909" s="113" t="s">
        <v>1197</v>
      </c>
      <c r="AH909" s="166">
        <f>$O$1180</f>
        <v>3</v>
      </c>
    </row>
    <row r="910" spans="1:34" ht="14.25">
      <c r="A910"/>
      <c r="C910" s="108" t="s">
        <v>86</v>
      </c>
      <c r="D910" s="46"/>
      <c r="E910" s="46"/>
      <c r="F910" s="46"/>
      <c r="G910" s="46"/>
      <c r="H910" s="46"/>
      <c r="I910"/>
      <c r="J910"/>
      <c r="K910"/>
      <c r="M910" s="225" t="s">
        <v>734</v>
      </c>
      <c r="N910" s="42"/>
      <c r="O910" s="42"/>
      <c r="P910" s="42"/>
      <c r="Q910" s="42"/>
      <c r="R910" s="42"/>
      <c r="AF910">
        <v>572</v>
      </c>
      <c r="AG910" s="113" t="s">
        <v>1197</v>
      </c>
      <c r="AH910" s="166">
        <f>$O$1180</f>
        <v>3</v>
      </c>
    </row>
    <row r="911" spans="1:34" ht="12.75" customHeight="1">
      <c r="A911"/>
      <c r="C911" s="307" t="s">
        <v>1693</v>
      </c>
      <c r="D911" s="308"/>
      <c r="E911" s="308"/>
      <c r="F911" s="308"/>
      <c r="G911" s="308"/>
      <c r="H911" s="308"/>
      <c r="I911"/>
      <c r="J911"/>
      <c r="K911"/>
      <c r="M911" s="225" t="s">
        <v>725</v>
      </c>
      <c r="N911" s="47">
        <f>SUM(N903:N910)</f>
        <v>7</v>
      </c>
      <c r="O911" s="47">
        <f>SUM(O903:O910)</f>
        <v>0</v>
      </c>
      <c r="P911" s="47">
        <f>SUM(P903:P910)</f>
        <v>0</v>
      </c>
      <c r="Q911" s="47">
        <f>SUM(Q903:Q910)</f>
        <v>7</v>
      </c>
      <c r="R911" s="47">
        <f>SUM(R903:R910)</f>
        <v>0</v>
      </c>
      <c r="AF911">
        <v>573</v>
      </c>
      <c r="AG911" s="113" t="s">
        <v>1198</v>
      </c>
      <c r="AH911" s="166">
        <f>$O$1183</f>
        <v>4</v>
      </c>
    </row>
    <row r="912" spans="1:34" ht="12.75" customHeight="1">
      <c r="A912"/>
      <c r="C912" s="46"/>
      <c r="D912" s="4"/>
      <c r="E912" s="4"/>
      <c r="F912" s="4"/>
      <c r="G912" s="4"/>
      <c r="H912" s="4"/>
      <c r="I912"/>
      <c r="J912"/>
      <c r="K912"/>
      <c r="M912" s="225"/>
      <c r="N912" s="202"/>
      <c r="O912" s="202"/>
      <c r="P912" s="202"/>
      <c r="Q912" s="47"/>
      <c r="R912" s="202"/>
      <c r="AG912" s="113"/>
      <c r="AH912" s="166"/>
    </row>
    <row r="913" spans="1:34" ht="16.5" customHeight="1">
      <c r="A913" s="55" t="s">
        <v>730</v>
      </c>
      <c r="B913" s="272" t="s">
        <v>1694</v>
      </c>
      <c r="C913" s="489"/>
      <c r="D913" s="489"/>
      <c r="E913" s="489"/>
      <c r="F913" s="489"/>
      <c r="G913" s="489"/>
      <c r="H913" s="489"/>
      <c r="I913" s="489"/>
      <c r="J913" s="489"/>
      <c r="K913" s="489"/>
      <c r="N913" s="97" t="s">
        <v>458</v>
      </c>
      <c r="O913" s="97" t="s">
        <v>459</v>
      </c>
      <c r="P913" s="97" t="s">
        <v>1260</v>
      </c>
      <c r="Q913" s="134" t="s">
        <v>1810</v>
      </c>
      <c r="R913" s="97" t="s">
        <v>1260</v>
      </c>
      <c r="AF913">
        <v>574</v>
      </c>
      <c r="AG913" s="113" t="s">
        <v>1199</v>
      </c>
      <c r="AH913" s="127">
        <f>$O$1186</f>
        <v>4</v>
      </c>
    </row>
    <row r="914" spans="1:32" ht="13.5">
      <c r="A914"/>
      <c r="C914" s="46" t="s">
        <v>1651</v>
      </c>
      <c r="D914" s="46"/>
      <c r="E914" s="46"/>
      <c r="F914" s="46"/>
      <c r="G914" s="46"/>
      <c r="H914" s="46"/>
      <c r="I914"/>
      <c r="J914"/>
      <c r="K914"/>
      <c r="M914" s="225" t="s">
        <v>730</v>
      </c>
      <c r="N914" s="56"/>
      <c r="O914" s="56"/>
      <c r="P914" s="56"/>
      <c r="Q914" s="56"/>
      <c r="R914" s="56"/>
      <c r="AF914">
        <v>575</v>
      </c>
    </row>
    <row r="915" spans="1:34" ht="12.75" customHeight="1">
      <c r="A915"/>
      <c r="C915" s="46"/>
      <c r="D915" s="4"/>
      <c r="E915" s="4"/>
      <c r="F915" s="4"/>
      <c r="G915" s="4"/>
      <c r="H915" s="4"/>
      <c r="I915"/>
      <c r="J915"/>
      <c r="K915"/>
      <c r="M915" s="225"/>
      <c r="N915" s="202"/>
      <c r="O915" s="202"/>
      <c r="P915" s="202"/>
      <c r="Q915" s="47"/>
      <c r="R915" s="202"/>
      <c r="AG915" s="113"/>
      <c r="AH915" s="166"/>
    </row>
    <row r="916" spans="1:34" ht="16.5" customHeight="1">
      <c r="A916" s="55" t="s">
        <v>558</v>
      </c>
      <c r="B916" s="272" t="s">
        <v>559</v>
      </c>
      <c r="C916" s="489"/>
      <c r="D916" s="489"/>
      <c r="E916" s="489"/>
      <c r="F916" s="489"/>
      <c r="G916" s="489"/>
      <c r="H916" s="489"/>
      <c r="I916" s="489"/>
      <c r="J916" s="489"/>
      <c r="K916" s="489"/>
      <c r="M916" s="225" t="s">
        <v>558</v>
      </c>
      <c r="N916" s="141" t="s">
        <v>1809</v>
      </c>
      <c r="O916" s="1"/>
      <c r="P916" s="1"/>
      <c r="Q916" s="1"/>
      <c r="R916" s="1"/>
      <c r="AF916">
        <v>574</v>
      </c>
      <c r="AG916" s="113" t="s">
        <v>1199</v>
      </c>
      <c r="AH916" s="127">
        <f>$O$1186</f>
        <v>4</v>
      </c>
    </row>
    <row r="917" spans="1:34" ht="16.5" customHeight="1">
      <c r="A917" s="55"/>
      <c r="B917" s="273"/>
      <c r="C917" s="273"/>
      <c r="D917" s="273"/>
      <c r="E917" s="273"/>
      <c r="F917" s="273"/>
      <c r="G917" s="273"/>
      <c r="H917" s="273"/>
      <c r="I917" s="273"/>
      <c r="J917" s="273"/>
      <c r="K917" s="273"/>
      <c r="N917" s="42">
        <v>29</v>
      </c>
      <c r="O917" s="196"/>
      <c r="P917" s="196"/>
      <c r="Q917" s="203"/>
      <c r="R917" s="196"/>
      <c r="AG917" s="113"/>
      <c r="AH917" s="204"/>
    </row>
    <row r="918" spans="1:32" ht="13.5">
      <c r="A918"/>
      <c r="C918" s="46"/>
      <c r="D918" s="4"/>
      <c r="E918" s="4"/>
      <c r="F918" s="4"/>
      <c r="G918" s="4"/>
      <c r="H918" s="4"/>
      <c r="I918"/>
      <c r="J918"/>
      <c r="K918"/>
      <c r="M918" s="225"/>
      <c r="N918" s="102"/>
      <c r="O918" s="102"/>
      <c r="P918" s="102"/>
      <c r="Q918" s="102"/>
      <c r="R918"/>
      <c r="AF918">
        <v>576</v>
      </c>
    </row>
    <row r="919" ht="12.75">
      <c r="AF919">
        <v>577</v>
      </c>
    </row>
    <row r="920" spans="1:32" ht="24" customHeight="1">
      <c r="A920" s="491" t="s">
        <v>1652</v>
      </c>
      <c r="B920" s="491"/>
      <c r="C920" s="491"/>
      <c r="D920" s="491"/>
      <c r="E920" s="491"/>
      <c r="F920" s="491"/>
      <c r="G920" s="491"/>
      <c r="H920" s="491"/>
      <c r="I920" s="491"/>
      <c r="J920" s="491"/>
      <c r="K920" s="491"/>
      <c r="AF920">
        <v>578</v>
      </c>
    </row>
    <row r="921" spans="1:32" ht="17.25" customHeight="1">
      <c r="A921" s="376"/>
      <c r="B921" s="376"/>
      <c r="C921" s="376"/>
      <c r="D921" s="376"/>
      <c r="E921" s="376"/>
      <c r="F921" s="376"/>
      <c r="G921" s="376"/>
      <c r="H921" s="376"/>
      <c r="I921" s="376"/>
      <c r="J921" s="376"/>
      <c r="K921" s="376"/>
      <c r="AF921">
        <v>579</v>
      </c>
    </row>
    <row r="922" ht="13.5" customHeight="1">
      <c r="AF922">
        <v>580</v>
      </c>
    </row>
    <row r="923" spans="1:32" ht="17.25" customHeight="1">
      <c r="A923" s="23" t="s">
        <v>397</v>
      </c>
      <c r="B923" s="492" t="s">
        <v>1657</v>
      </c>
      <c r="C923" s="273"/>
      <c r="D923" s="273"/>
      <c r="E923" s="273"/>
      <c r="F923" s="273"/>
      <c r="G923" s="273"/>
      <c r="H923" s="273"/>
      <c r="I923" s="273"/>
      <c r="J923" s="273"/>
      <c r="K923" s="273"/>
      <c r="N923" s="359" t="s">
        <v>481</v>
      </c>
      <c r="O923" s="396"/>
      <c r="P923" s="396"/>
      <c r="Q923" s="360"/>
      <c r="R923" s="133" t="s">
        <v>926</v>
      </c>
      <c r="AF923">
        <v>581</v>
      </c>
    </row>
    <row r="924" spans="2:32" ht="12.75">
      <c r="B924" s="273"/>
      <c r="C924" s="273"/>
      <c r="D924" s="273"/>
      <c r="E924" s="273"/>
      <c r="F924" s="273"/>
      <c r="G924" s="273"/>
      <c r="H924" s="273"/>
      <c r="I924" s="273"/>
      <c r="J924" s="273"/>
      <c r="K924" s="273"/>
      <c r="N924" s="84" t="s">
        <v>485</v>
      </c>
      <c r="O924" s="84" t="s">
        <v>482</v>
      </c>
      <c r="P924" s="84" t="s">
        <v>483</v>
      </c>
      <c r="Q924" s="84" t="s">
        <v>484</v>
      </c>
      <c r="R924" s="133"/>
      <c r="AF924">
        <v>582</v>
      </c>
    </row>
    <row r="925" spans="3:32" ht="12.75">
      <c r="C925" s="292" t="s">
        <v>479</v>
      </c>
      <c r="D925" s="336"/>
      <c r="E925" s="336"/>
      <c r="F925" s="336"/>
      <c r="G925" s="336"/>
      <c r="H925" s="336"/>
      <c r="M925" s="225" t="s">
        <v>736</v>
      </c>
      <c r="N925" s="56"/>
      <c r="O925" s="56">
        <v>50</v>
      </c>
      <c r="P925" s="56">
        <v>55</v>
      </c>
      <c r="Q925" s="56">
        <v>67</v>
      </c>
      <c r="R925" s="67">
        <f>SUM(N925:Q925)</f>
        <v>172</v>
      </c>
      <c r="S925" s="162">
        <f>IF(R925=$N$838,"","ATENTIE! Numar diferit de elevii din primar")</f>
      </c>
      <c r="AF925">
        <v>583</v>
      </c>
    </row>
    <row r="926" spans="3:19" ht="18.75" customHeight="1">
      <c r="C926" s="292" t="s">
        <v>480</v>
      </c>
      <c r="D926" s="336"/>
      <c r="E926" s="336"/>
      <c r="F926" s="336"/>
      <c r="G926" s="336"/>
      <c r="H926" s="336"/>
      <c r="M926" s="225" t="s">
        <v>737</v>
      </c>
      <c r="N926" s="56"/>
      <c r="O926" s="56">
        <v>45</v>
      </c>
      <c r="P926" s="56">
        <v>60</v>
      </c>
      <c r="Q926" s="56">
        <v>67</v>
      </c>
      <c r="R926" s="67">
        <f>SUM(N926:Q926)</f>
        <v>172</v>
      </c>
      <c r="S926" s="162">
        <f>IF(R925=R926,"","ATENTIE! Numar diferit de elevi pe discipline")</f>
      </c>
    </row>
    <row r="928" spans="1:20" ht="17.25" customHeight="1">
      <c r="A928" s="23" t="s">
        <v>739</v>
      </c>
      <c r="B928" s="401" t="s">
        <v>1656</v>
      </c>
      <c r="C928" s="387"/>
      <c r="D928" s="387"/>
      <c r="E928" s="387"/>
      <c r="F928" s="387"/>
      <c r="G928" s="387"/>
      <c r="H928" s="387"/>
      <c r="I928" s="387"/>
      <c r="J928" s="387"/>
      <c r="K928" s="387"/>
      <c r="N928" s="402" t="s">
        <v>489</v>
      </c>
      <c r="O928" s="402"/>
      <c r="P928" s="402"/>
      <c r="Q928" s="402"/>
      <c r="R928" s="403"/>
      <c r="S928" s="397" t="s">
        <v>1513</v>
      </c>
      <c r="T928" s="410" t="s">
        <v>926</v>
      </c>
    </row>
    <row r="929" spans="2:20" ht="19.5" customHeight="1">
      <c r="B929" s="387"/>
      <c r="C929" s="387"/>
      <c r="D929" s="387"/>
      <c r="E929" s="387"/>
      <c r="F929" s="387"/>
      <c r="G929" s="387"/>
      <c r="H929" s="387"/>
      <c r="I929" s="387"/>
      <c r="J929" s="387"/>
      <c r="K929" s="387"/>
      <c r="N929" s="74" t="s">
        <v>1707</v>
      </c>
      <c r="O929" s="74" t="s">
        <v>1708</v>
      </c>
      <c r="P929" s="74" t="s">
        <v>1709</v>
      </c>
      <c r="Q929" s="74" t="s">
        <v>1710</v>
      </c>
      <c r="R929" s="180" t="s">
        <v>1706</v>
      </c>
      <c r="S929" s="398"/>
      <c r="T929" s="410"/>
    </row>
    <row r="930" spans="3:21" ht="12.75">
      <c r="C930" s="292" t="s">
        <v>1653</v>
      </c>
      <c r="D930" s="336"/>
      <c r="E930" s="336"/>
      <c r="F930" s="336"/>
      <c r="G930" s="336"/>
      <c r="H930" s="336"/>
      <c r="M930" s="225" t="s">
        <v>740</v>
      </c>
      <c r="N930" s="56">
        <v>10</v>
      </c>
      <c r="O930" s="56">
        <v>16</v>
      </c>
      <c r="P930" s="56">
        <v>40</v>
      </c>
      <c r="Q930" s="56">
        <v>50</v>
      </c>
      <c r="R930" s="56">
        <v>81</v>
      </c>
      <c r="S930" s="56">
        <v>6</v>
      </c>
      <c r="T930" s="67">
        <f>SUM(N930:S930)</f>
        <v>203</v>
      </c>
      <c r="U930" s="162">
        <f>IF(T930=$N$839,"","ATENTIE! Numar diferit de elevii din gimnaziu")</f>
      </c>
    </row>
    <row r="931" spans="3:21" ht="12.75" customHeight="1">
      <c r="C931" s="292" t="s">
        <v>1654</v>
      </c>
      <c r="D931" s="336"/>
      <c r="E931" s="336"/>
      <c r="F931" s="336"/>
      <c r="G931" s="336"/>
      <c r="H931" s="336"/>
      <c r="M931" s="225" t="s">
        <v>741</v>
      </c>
      <c r="N931" s="56"/>
      <c r="O931" s="56"/>
      <c r="P931" s="56"/>
      <c r="Q931" s="56"/>
      <c r="R931" s="56"/>
      <c r="S931" s="56"/>
      <c r="T931" s="67">
        <f>SUM(N931:S931)</f>
        <v>0</v>
      </c>
      <c r="U931" s="162">
        <f>IF(T931=($N$840+$N$845),"","ATENTIE! Numar diferit de elevii din liceu")</f>
      </c>
    </row>
    <row r="932" spans="3:21" ht="12.75">
      <c r="C932" s="292" t="s">
        <v>735</v>
      </c>
      <c r="D932" s="336"/>
      <c r="E932" s="336"/>
      <c r="F932" s="336"/>
      <c r="G932" s="336"/>
      <c r="H932" s="336"/>
      <c r="M932" s="225" t="s">
        <v>742</v>
      </c>
      <c r="N932" s="56"/>
      <c r="O932" s="56"/>
      <c r="P932" s="56"/>
      <c r="Q932" s="56"/>
      <c r="R932" s="56"/>
      <c r="S932" s="56"/>
      <c r="T932" s="67">
        <f>SUM(N932:S932)</f>
        <v>0</v>
      </c>
      <c r="U932" s="162">
        <f>IF(T932=$N$850,"","ATENTIE! Numar diferit de elevii din postliceal")</f>
      </c>
    </row>
    <row r="933" spans="3:21" ht="12.75">
      <c r="C933" s="292" t="s">
        <v>738</v>
      </c>
      <c r="D933" s="336"/>
      <c r="E933" s="336"/>
      <c r="F933" s="336"/>
      <c r="G933" s="336"/>
      <c r="H933" s="336"/>
      <c r="M933" s="225" t="s">
        <v>742</v>
      </c>
      <c r="N933" s="56"/>
      <c r="O933" s="56"/>
      <c r="P933" s="56"/>
      <c r="Q933" s="56"/>
      <c r="R933" s="56"/>
      <c r="S933" s="56"/>
      <c r="T933" s="67">
        <f>SUM(N933:S933)</f>
        <v>0</v>
      </c>
      <c r="U933" s="162">
        <f>IF(T933=$N$845,"","ATENTIE! Numar diferit de elevii din postliceal")</f>
      </c>
    </row>
    <row r="934" ht="17.25" customHeight="1"/>
    <row r="935" spans="1:20" ht="19.5" customHeight="1">
      <c r="A935" s="23" t="s">
        <v>743</v>
      </c>
      <c r="B935" s="401" t="s">
        <v>1655</v>
      </c>
      <c r="C935" s="387"/>
      <c r="D935" s="387"/>
      <c r="E935" s="387"/>
      <c r="F935" s="387"/>
      <c r="G935" s="387"/>
      <c r="H935" s="387"/>
      <c r="I935" s="387"/>
      <c r="J935" s="387"/>
      <c r="K935" s="387"/>
      <c r="N935" s="402" t="s">
        <v>489</v>
      </c>
      <c r="O935" s="402"/>
      <c r="P935" s="402"/>
      <c r="Q935" s="402"/>
      <c r="R935" s="403"/>
      <c r="S935" s="397" t="s">
        <v>1513</v>
      </c>
      <c r="T935" s="410" t="s">
        <v>926</v>
      </c>
    </row>
    <row r="936" spans="2:20" ht="19.5" customHeight="1">
      <c r="B936" s="387"/>
      <c r="C936" s="387"/>
      <c r="D936" s="387"/>
      <c r="E936" s="387"/>
      <c r="F936" s="387"/>
      <c r="G936" s="387"/>
      <c r="H936" s="387"/>
      <c r="I936" s="387"/>
      <c r="J936" s="387"/>
      <c r="K936" s="387"/>
      <c r="N936" s="74" t="s">
        <v>1707</v>
      </c>
      <c r="O936" s="74" t="s">
        <v>1708</v>
      </c>
      <c r="P936" s="74" t="s">
        <v>1709</v>
      </c>
      <c r="Q936" s="74" t="s">
        <v>1710</v>
      </c>
      <c r="R936" s="180" t="s">
        <v>1706</v>
      </c>
      <c r="S936" s="398"/>
      <c r="T936" s="410"/>
    </row>
    <row r="937" spans="3:21" ht="12.75" customHeight="1">
      <c r="C937" s="292" t="s">
        <v>529</v>
      </c>
      <c r="D937" s="336"/>
      <c r="E937" s="336"/>
      <c r="F937" s="336"/>
      <c r="G937" s="336"/>
      <c r="H937" s="336"/>
      <c r="M937" s="225" t="s">
        <v>743</v>
      </c>
      <c r="N937" s="56"/>
      <c r="O937" s="56"/>
      <c r="P937" s="56"/>
      <c r="Q937" s="56"/>
      <c r="R937" s="56"/>
      <c r="S937" s="56"/>
      <c r="T937" s="67">
        <f>SUM(N937:S937)</f>
        <v>0</v>
      </c>
      <c r="U937" s="162">
        <f>IF(T937=$N$852,"","ATENTIE! Numar diferit de elevii din alte forme")</f>
      </c>
    </row>
    <row r="938" spans="1:33" s="110" customFormat="1" ht="18" customHeight="1">
      <c r="A938" s="83"/>
      <c r="B938" s="83"/>
      <c r="C938" s="209"/>
      <c r="D938" s="210"/>
      <c r="E938" s="210"/>
      <c r="F938" s="210"/>
      <c r="G938" s="210"/>
      <c r="H938" s="210"/>
      <c r="I938" s="83"/>
      <c r="J938" s="83"/>
      <c r="K938" s="83"/>
      <c r="L938" s="83"/>
      <c r="M938" s="232"/>
      <c r="N938" s="83"/>
      <c r="O938" s="83"/>
      <c r="P938" s="83"/>
      <c r="Q938" s="83"/>
      <c r="R938" s="83"/>
      <c r="S938" s="83"/>
      <c r="T938" s="211"/>
      <c r="U938" s="83"/>
      <c r="V938" s="83"/>
      <c r="W938" s="83"/>
      <c r="AG938" s="154"/>
    </row>
    <row r="939" spans="1:33" s="110" customFormat="1" ht="15" customHeight="1">
      <c r="A939" s="83"/>
      <c r="B939" s="83"/>
      <c r="C939" s="83"/>
      <c r="D939" s="83"/>
      <c r="E939" s="83"/>
      <c r="F939" s="83"/>
      <c r="G939" s="83"/>
      <c r="H939" s="83"/>
      <c r="I939" s="83"/>
      <c r="J939" s="83"/>
      <c r="K939" s="83"/>
      <c r="L939" s="83"/>
      <c r="M939" s="240"/>
      <c r="N939" s="83"/>
      <c r="O939" s="83"/>
      <c r="P939" s="83"/>
      <c r="Q939" s="83"/>
      <c r="R939" s="83"/>
      <c r="S939" s="83"/>
      <c r="T939" s="83"/>
      <c r="U939" s="83"/>
      <c r="V939" s="83"/>
      <c r="W939" s="83"/>
      <c r="AG939" s="154"/>
    </row>
    <row r="940" spans="1:15" ht="16.5" customHeight="1">
      <c r="A940" s="106" t="s">
        <v>749</v>
      </c>
      <c r="B940" s="406" t="s">
        <v>24</v>
      </c>
      <c r="C940" s="406"/>
      <c r="D940" s="406"/>
      <c r="E940" s="406"/>
      <c r="F940" s="406"/>
      <c r="G940" s="406"/>
      <c r="H940" s="406"/>
      <c r="I940" s="406"/>
      <c r="J940" s="406"/>
      <c r="K940" s="406"/>
      <c r="M940" s="225"/>
      <c r="N940" s="411" t="s">
        <v>1658</v>
      </c>
      <c r="O940" s="411" t="s">
        <v>386</v>
      </c>
    </row>
    <row r="941" spans="1:15" ht="32.25" customHeight="1">
      <c r="A941" s="15"/>
      <c r="B941" s="406"/>
      <c r="C941" s="406"/>
      <c r="D941" s="406"/>
      <c r="E941" s="406"/>
      <c r="F941" s="406"/>
      <c r="G941" s="406"/>
      <c r="H941" s="406"/>
      <c r="I941" s="406"/>
      <c r="J941" s="406"/>
      <c r="K941" s="406"/>
      <c r="N941" s="412"/>
      <c r="O941" s="412"/>
    </row>
    <row r="942" spans="1:16" ht="14.25">
      <c r="A942" s="15"/>
      <c r="B942" s="167"/>
      <c r="C942" s="407" t="s">
        <v>1659</v>
      </c>
      <c r="D942" s="407"/>
      <c r="E942" s="407"/>
      <c r="F942" s="407"/>
      <c r="G942" s="407"/>
      <c r="H942" s="407"/>
      <c r="I942" s="408"/>
      <c r="J942" s="408"/>
      <c r="K942" s="167"/>
      <c r="M942" s="225" t="s">
        <v>750</v>
      </c>
      <c r="N942" s="56">
        <v>30</v>
      </c>
      <c r="O942" s="56"/>
      <c r="P942" s="215">
        <f>N942+O942</f>
        <v>30</v>
      </c>
    </row>
    <row r="943" spans="1:16" ht="12.75" customHeight="1">
      <c r="A943" s="128"/>
      <c r="B943" s="15"/>
      <c r="C943" s="407" t="s">
        <v>1660</v>
      </c>
      <c r="D943" s="407"/>
      <c r="E943" s="407"/>
      <c r="F943" s="407"/>
      <c r="G943" s="407"/>
      <c r="H943" s="407"/>
      <c r="I943" s="408"/>
      <c r="J943" s="408"/>
      <c r="K943" s="128"/>
      <c r="M943" s="225" t="s">
        <v>751</v>
      </c>
      <c r="N943" s="56">
        <v>60</v>
      </c>
      <c r="O943" s="56"/>
      <c r="P943" s="215">
        <f aca="true" t="shared" si="7" ref="P943:P948">N943+O943</f>
        <v>60</v>
      </c>
    </row>
    <row r="944" spans="1:16" ht="12.75">
      <c r="A944" s="128"/>
      <c r="B944" s="15"/>
      <c r="C944" s="407" t="s">
        <v>1661</v>
      </c>
      <c r="D944" s="407"/>
      <c r="E944" s="407"/>
      <c r="F944" s="407"/>
      <c r="G944" s="407"/>
      <c r="H944" s="407"/>
      <c r="I944" s="408"/>
      <c r="J944" s="408"/>
      <c r="K944" s="128"/>
      <c r="M944" s="225" t="s">
        <v>752</v>
      </c>
      <c r="N944" s="56"/>
      <c r="O944" s="56"/>
      <c r="P944" s="215">
        <f t="shared" si="7"/>
        <v>0</v>
      </c>
    </row>
    <row r="945" spans="1:16" ht="12.75">
      <c r="A945" s="128"/>
      <c r="B945" s="15"/>
      <c r="C945" s="407" t="s">
        <v>1662</v>
      </c>
      <c r="D945" s="407"/>
      <c r="E945" s="407"/>
      <c r="F945" s="407"/>
      <c r="G945" s="407"/>
      <c r="H945" s="407"/>
      <c r="I945" s="408"/>
      <c r="J945" s="408"/>
      <c r="K945" s="128"/>
      <c r="M945" s="225" t="s">
        <v>753</v>
      </c>
      <c r="N945" s="56"/>
      <c r="O945" s="56"/>
      <c r="P945" s="215">
        <f t="shared" si="7"/>
        <v>0</v>
      </c>
    </row>
    <row r="946" spans="1:16" ht="12.75">
      <c r="A946" s="128"/>
      <c r="B946" s="15"/>
      <c r="C946" s="175" t="s">
        <v>746</v>
      </c>
      <c r="D946" s="78"/>
      <c r="E946" s="78"/>
      <c r="F946" s="78"/>
      <c r="G946" s="78"/>
      <c r="H946" s="78"/>
      <c r="I946" s="78"/>
      <c r="J946" s="78"/>
      <c r="K946" s="212"/>
      <c r="M946" s="225" t="s">
        <v>754</v>
      </c>
      <c r="N946" s="56"/>
      <c r="O946" s="56"/>
      <c r="P946" s="215">
        <f t="shared" si="7"/>
        <v>0</v>
      </c>
    </row>
    <row r="947" spans="1:16" ht="12.75">
      <c r="A947" s="128"/>
      <c r="B947" s="15"/>
      <c r="C947" s="213" t="s">
        <v>747</v>
      </c>
      <c r="D947" s="213"/>
      <c r="E947" s="213"/>
      <c r="F947" s="213"/>
      <c r="G947" s="213"/>
      <c r="H947" s="213"/>
      <c r="I947" s="214"/>
      <c r="J947" s="214"/>
      <c r="K947" s="128"/>
      <c r="M947" s="225" t="s">
        <v>755</v>
      </c>
      <c r="N947" s="56"/>
      <c r="O947" s="56"/>
      <c r="P947" s="215">
        <f t="shared" si="7"/>
        <v>0</v>
      </c>
    </row>
    <row r="948" spans="1:16" ht="12.75" customHeight="1">
      <c r="A948" s="128"/>
      <c r="B948" s="15"/>
      <c r="C948" s="407" t="s">
        <v>748</v>
      </c>
      <c r="D948" s="407"/>
      <c r="E948" s="407"/>
      <c r="F948" s="407"/>
      <c r="G948" s="407"/>
      <c r="H948" s="407"/>
      <c r="I948" s="408"/>
      <c r="J948" s="408"/>
      <c r="K948" s="128"/>
      <c r="M948" s="225" t="s">
        <v>756</v>
      </c>
      <c r="N948" s="56"/>
      <c r="O948" s="56"/>
      <c r="P948" s="215">
        <f t="shared" si="7"/>
        <v>0</v>
      </c>
    </row>
    <row r="949" ht="12.75">
      <c r="AF949">
        <v>577</v>
      </c>
    </row>
    <row r="950" spans="1:32" ht="24" customHeight="1">
      <c r="A950" s="491" t="s">
        <v>778</v>
      </c>
      <c r="B950" s="491"/>
      <c r="C950" s="491"/>
      <c r="D950" s="491"/>
      <c r="E950" s="491"/>
      <c r="F950" s="491"/>
      <c r="G950" s="491"/>
      <c r="H950" s="491"/>
      <c r="I950" s="491"/>
      <c r="J950" s="491"/>
      <c r="K950" s="491"/>
      <c r="AF950">
        <v>578</v>
      </c>
    </row>
    <row r="951" ht="13.5" customHeight="1">
      <c r="AF951">
        <v>580</v>
      </c>
    </row>
    <row r="952" spans="1:34" ht="14.25">
      <c r="A952" s="21" t="s">
        <v>757</v>
      </c>
      <c r="B952" s="370" t="s">
        <v>772</v>
      </c>
      <c r="C952" s="385"/>
      <c r="D952" s="385"/>
      <c r="E952" s="385"/>
      <c r="F952" s="385"/>
      <c r="G952" s="385"/>
      <c r="H952" s="385"/>
      <c r="I952" s="385"/>
      <c r="J952" s="385"/>
      <c r="K952" s="385"/>
      <c r="AF952">
        <v>160</v>
      </c>
      <c r="AG952" s="55" t="s">
        <v>987</v>
      </c>
      <c r="AH952" s="126">
        <f>$N$551</f>
        <v>0</v>
      </c>
    </row>
    <row r="953" spans="1:34" ht="14.25">
      <c r="A953" s="21"/>
      <c r="B953" s="385"/>
      <c r="C953" s="385"/>
      <c r="D953" s="385"/>
      <c r="E953" s="385"/>
      <c r="F953" s="385"/>
      <c r="G953" s="385"/>
      <c r="H953" s="385"/>
      <c r="I953" s="385"/>
      <c r="J953" s="385"/>
      <c r="K953" s="385"/>
      <c r="AG953" s="55"/>
      <c r="AH953" s="126"/>
    </row>
    <row r="954" spans="1:34" ht="32.25" customHeight="1">
      <c r="A954" s="21"/>
      <c r="B954" s="259" t="s">
        <v>35</v>
      </c>
      <c r="C954" s="260"/>
      <c r="D954" s="522" t="s">
        <v>758</v>
      </c>
      <c r="E954" s="523" t="s">
        <v>766</v>
      </c>
      <c r="F954" s="523"/>
      <c r="G954" s="523"/>
      <c r="H954" s="523"/>
      <c r="I954" s="523"/>
      <c r="J954" s="523"/>
      <c r="K954" s="218"/>
      <c r="AG954" s="55"/>
      <c r="AH954" s="126"/>
    </row>
    <row r="955" spans="1:34" ht="18" customHeight="1">
      <c r="A955" s="21"/>
      <c r="B955" s="261"/>
      <c r="C955" s="262"/>
      <c r="D955" s="522"/>
      <c r="E955" s="217" t="s">
        <v>1516</v>
      </c>
      <c r="F955" s="68" t="s">
        <v>1517</v>
      </c>
      <c r="G955" s="68" t="s">
        <v>1518</v>
      </c>
      <c r="H955" s="68" t="s">
        <v>1519</v>
      </c>
      <c r="I955" s="68" t="s">
        <v>1520</v>
      </c>
      <c r="J955" s="38" t="s">
        <v>1521</v>
      </c>
      <c r="K955" s="219"/>
      <c r="AG955" s="55"/>
      <c r="AH955" s="126"/>
    </row>
    <row r="956" spans="2:34" ht="12.75">
      <c r="B956" s="263" t="s">
        <v>762</v>
      </c>
      <c r="C956" s="264"/>
      <c r="D956" s="198" t="s">
        <v>34</v>
      </c>
      <c r="E956" s="74">
        <v>1</v>
      </c>
      <c r="F956" s="74">
        <v>2</v>
      </c>
      <c r="G956" s="74">
        <v>3</v>
      </c>
      <c r="H956" s="74">
        <v>4</v>
      </c>
      <c r="I956" s="195">
        <v>5</v>
      </c>
      <c r="J956" s="74">
        <v>6</v>
      </c>
      <c r="K956" s="220"/>
      <c r="M956" s="225" t="s">
        <v>767</v>
      </c>
      <c r="N956" s="56"/>
      <c r="AF956">
        <v>161</v>
      </c>
      <c r="AG956" s="55" t="s">
        <v>1771</v>
      </c>
      <c r="AH956" s="126">
        <f>$N$562</f>
        <v>2</v>
      </c>
    </row>
    <row r="957" spans="2:34" ht="12.75">
      <c r="B957" s="263" t="s">
        <v>763</v>
      </c>
      <c r="C957" s="264"/>
      <c r="D957" s="198" t="s">
        <v>759</v>
      </c>
      <c r="E957" s="74">
        <v>1</v>
      </c>
      <c r="F957" s="74">
        <v>2</v>
      </c>
      <c r="G957" s="74">
        <v>3</v>
      </c>
      <c r="H957" s="74">
        <v>4</v>
      </c>
      <c r="I957" s="195">
        <v>5</v>
      </c>
      <c r="J957" s="74">
        <v>6</v>
      </c>
      <c r="K957" s="220"/>
      <c r="M957" s="225" t="s">
        <v>768</v>
      </c>
      <c r="N957" s="56"/>
      <c r="AF957">
        <v>162</v>
      </c>
      <c r="AG957" s="55" t="s">
        <v>1772</v>
      </c>
      <c r="AH957" s="126">
        <f>$N$563</f>
        <v>2</v>
      </c>
    </row>
    <row r="958" spans="2:34" ht="12.75">
      <c r="B958" s="263" t="s">
        <v>764</v>
      </c>
      <c r="C958" s="264"/>
      <c r="D958" s="198" t="s">
        <v>760</v>
      </c>
      <c r="E958" s="74">
        <v>1</v>
      </c>
      <c r="F958" s="74">
        <v>2</v>
      </c>
      <c r="G958" s="74">
        <v>3</v>
      </c>
      <c r="H958" s="74">
        <v>4</v>
      </c>
      <c r="I958" s="195">
        <v>5</v>
      </c>
      <c r="J958" s="74">
        <v>6</v>
      </c>
      <c r="K958" s="220"/>
      <c r="M958" s="225" t="s">
        <v>769</v>
      </c>
      <c r="N958" s="56"/>
      <c r="AF958">
        <v>162</v>
      </c>
      <c r="AG958" s="55" t="s">
        <v>1772</v>
      </c>
      <c r="AH958" s="126">
        <f>$N$563</f>
        <v>2</v>
      </c>
    </row>
    <row r="959" spans="2:34" ht="12.75">
      <c r="B959" s="263" t="s">
        <v>765</v>
      </c>
      <c r="C959" s="264"/>
      <c r="D959" s="198" t="s">
        <v>761</v>
      </c>
      <c r="E959" s="74">
        <v>1</v>
      </c>
      <c r="F959" s="74">
        <v>2</v>
      </c>
      <c r="G959" s="74">
        <v>3</v>
      </c>
      <c r="H959" s="74">
        <v>4</v>
      </c>
      <c r="I959" s="195">
        <v>5</v>
      </c>
      <c r="J959" s="74">
        <v>6</v>
      </c>
      <c r="K959" s="220"/>
      <c r="M959" s="225" t="s">
        <v>770</v>
      </c>
      <c r="N959" s="56"/>
      <c r="AF959">
        <v>162</v>
      </c>
      <c r="AG959" s="55" t="s">
        <v>1772</v>
      </c>
      <c r="AH959" s="126">
        <f>$N$563</f>
        <v>2</v>
      </c>
    </row>
    <row r="960" ht="13.5" customHeight="1">
      <c r="AF960">
        <v>580</v>
      </c>
    </row>
    <row r="961" spans="1:34" ht="23.25" customHeight="1">
      <c r="A961" s="21" t="s">
        <v>771</v>
      </c>
      <c r="B961" s="370" t="s">
        <v>36</v>
      </c>
      <c r="C961" s="385"/>
      <c r="D961" s="385"/>
      <c r="E961" s="385"/>
      <c r="F961" s="385"/>
      <c r="G961" s="385"/>
      <c r="H961" s="385"/>
      <c r="I961" s="385"/>
      <c r="J961" s="385"/>
      <c r="K961" s="385"/>
      <c r="AF961">
        <v>160</v>
      </c>
      <c r="AG961" s="55" t="s">
        <v>987</v>
      </c>
      <c r="AH961" s="126">
        <f>$N$551</f>
        <v>0</v>
      </c>
    </row>
    <row r="962" spans="1:34" ht="23.25" customHeight="1">
      <c r="A962" s="21"/>
      <c r="B962" s="385"/>
      <c r="C962" s="385"/>
      <c r="D962" s="385"/>
      <c r="E962" s="385"/>
      <c r="F962" s="385"/>
      <c r="G962" s="385"/>
      <c r="H962" s="385"/>
      <c r="I962" s="385"/>
      <c r="J962" s="385"/>
      <c r="K962" s="385"/>
      <c r="AG962" s="55"/>
      <c r="AH962" s="126"/>
    </row>
    <row r="963" spans="1:34" ht="23.25" customHeight="1">
      <c r="A963" s="21"/>
      <c r="B963" s="92"/>
      <c r="C963" s="92"/>
      <c r="D963" s="257" t="s">
        <v>773</v>
      </c>
      <c r="E963" s="257"/>
      <c r="F963" s="257"/>
      <c r="G963" s="257"/>
      <c r="H963" s="257"/>
      <c r="I963" s="257"/>
      <c r="J963" s="257"/>
      <c r="K963" s="92"/>
      <c r="AG963" s="55"/>
      <c r="AH963" s="126"/>
    </row>
    <row r="964" spans="1:34" ht="29.25" customHeight="1">
      <c r="A964" s="21"/>
      <c r="B964" s="409"/>
      <c r="C964" s="409"/>
      <c r="D964" s="194" t="s">
        <v>313</v>
      </c>
      <c r="E964" s="194" t="s">
        <v>314</v>
      </c>
      <c r="F964" s="194" t="s">
        <v>315</v>
      </c>
      <c r="G964" s="194" t="s">
        <v>37</v>
      </c>
      <c r="H964" s="194" t="s">
        <v>316</v>
      </c>
      <c r="I964" s="199" t="s">
        <v>774</v>
      </c>
      <c r="J964" s="199" t="s">
        <v>775</v>
      </c>
      <c r="K964" s="92"/>
      <c r="AG964" s="55"/>
      <c r="AH964" s="126"/>
    </row>
    <row r="965" spans="2:34" ht="12.75">
      <c r="B965" s="263" t="s">
        <v>312</v>
      </c>
      <c r="C965" s="264"/>
      <c r="D965" s="74">
        <v>1</v>
      </c>
      <c r="E965" s="74">
        <v>2</v>
      </c>
      <c r="F965" s="74">
        <v>3</v>
      </c>
      <c r="G965" s="74">
        <v>4</v>
      </c>
      <c r="H965" s="195">
        <v>5</v>
      </c>
      <c r="I965" s="74">
        <v>6</v>
      </c>
      <c r="J965" s="195">
        <v>7</v>
      </c>
      <c r="K965" s="156"/>
      <c r="M965" s="225" t="s">
        <v>776</v>
      </c>
      <c r="N965" s="56"/>
      <c r="AF965">
        <v>161</v>
      </c>
      <c r="AG965" s="55" t="s">
        <v>1771</v>
      </c>
      <c r="AH965" s="126">
        <f>$N$562</f>
        <v>2</v>
      </c>
    </row>
    <row r="966" spans="2:34" ht="12.75">
      <c r="B966" s="263" t="s">
        <v>317</v>
      </c>
      <c r="C966" s="264"/>
      <c r="D966" s="74">
        <v>1</v>
      </c>
      <c r="E966" s="74">
        <v>2</v>
      </c>
      <c r="F966" s="74">
        <v>3</v>
      </c>
      <c r="G966" s="74">
        <v>4</v>
      </c>
      <c r="H966" s="195">
        <v>5</v>
      </c>
      <c r="I966" s="74">
        <v>6</v>
      </c>
      <c r="J966" s="195">
        <v>7</v>
      </c>
      <c r="K966" s="156"/>
      <c r="M966" s="225" t="s">
        <v>777</v>
      </c>
      <c r="N966" s="56"/>
      <c r="AF966">
        <v>162</v>
      </c>
      <c r="AG966" s="55" t="s">
        <v>1772</v>
      </c>
      <c r="AH966" s="126">
        <f>$N$563</f>
        <v>2</v>
      </c>
    </row>
    <row r="967" spans="2:34" ht="12.75">
      <c r="B967" s="263" t="s">
        <v>318</v>
      </c>
      <c r="C967" s="264"/>
      <c r="D967" s="74">
        <v>1</v>
      </c>
      <c r="E967" s="74">
        <v>2</v>
      </c>
      <c r="F967" s="74">
        <v>3</v>
      </c>
      <c r="G967" s="74">
        <v>4</v>
      </c>
      <c r="H967" s="195">
        <v>5</v>
      </c>
      <c r="I967" s="74">
        <v>6</v>
      </c>
      <c r="J967" s="195">
        <v>7</v>
      </c>
      <c r="K967" s="156"/>
      <c r="M967" s="225" t="s">
        <v>777</v>
      </c>
      <c r="N967" s="56"/>
      <c r="AF967">
        <v>162</v>
      </c>
      <c r="AG967" s="55" t="s">
        <v>1772</v>
      </c>
      <c r="AH967" s="126">
        <f>$N$563</f>
        <v>2</v>
      </c>
    </row>
    <row r="968" spans="2:34" ht="12.75">
      <c r="B968" s="263" t="s">
        <v>319</v>
      </c>
      <c r="C968" s="264"/>
      <c r="D968" s="74">
        <v>1</v>
      </c>
      <c r="E968" s="74">
        <v>2</v>
      </c>
      <c r="F968" s="74">
        <v>3</v>
      </c>
      <c r="G968" s="74">
        <v>4</v>
      </c>
      <c r="H968" s="195">
        <v>5</v>
      </c>
      <c r="I968" s="74">
        <v>6</v>
      </c>
      <c r="J968" s="195">
        <v>7</v>
      </c>
      <c r="K968" s="156"/>
      <c r="M968" s="225" t="s">
        <v>777</v>
      </c>
      <c r="N968" s="56"/>
      <c r="AF968">
        <v>162</v>
      </c>
      <c r="AG968" s="55" t="s">
        <v>1772</v>
      </c>
      <c r="AH968" s="126">
        <f>$N$563</f>
        <v>2</v>
      </c>
    </row>
    <row r="969" ht="12.75" customHeight="1"/>
    <row r="970" spans="1:12" ht="12.75">
      <c r="A970" s="404" t="s">
        <v>1663</v>
      </c>
      <c r="B970" s="405"/>
      <c r="C970" s="405"/>
      <c r="D970" s="405"/>
      <c r="E970" s="405"/>
      <c r="F970" s="405"/>
      <c r="G970" s="405"/>
      <c r="H970" s="405"/>
      <c r="I970" s="405"/>
      <c r="J970" s="405"/>
      <c r="K970" s="405"/>
      <c r="L970" s="1"/>
    </row>
    <row r="971" spans="1:12" ht="16.5" customHeight="1">
      <c r="A971" s="405"/>
      <c r="B971" s="405"/>
      <c r="C971" s="405"/>
      <c r="D971" s="405"/>
      <c r="E971" s="405"/>
      <c r="F971" s="405"/>
      <c r="G971" s="405"/>
      <c r="H971" s="405"/>
      <c r="I971" s="405"/>
      <c r="J971" s="405"/>
      <c r="K971" s="405"/>
      <c r="L971" s="1"/>
    </row>
    <row r="972" spans="1:11" ht="16.5" customHeight="1">
      <c r="A972" s="85"/>
      <c r="B972" s="86"/>
      <c r="C972" s="86"/>
      <c r="D972" s="86"/>
      <c r="E972" s="86"/>
      <c r="F972" s="86"/>
      <c r="G972" s="86"/>
      <c r="H972" s="86"/>
      <c r="I972" s="86"/>
      <c r="J972" s="86"/>
      <c r="K972" s="87"/>
    </row>
    <row r="973" spans="1:20" ht="20.25" customHeight="1">
      <c r="A973" s="23" t="s">
        <v>779</v>
      </c>
      <c r="B973" s="416" t="s">
        <v>1695</v>
      </c>
      <c r="C973" s="417"/>
      <c r="D973" s="417"/>
      <c r="E973" s="417"/>
      <c r="F973" s="417"/>
      <c r="G973" s="417"/>
      <c r="H973" s="417"/>
      <c r="I973" s="417"/>
      <c r="J973" s="417"/>
      <c r="K973" s="417"/>
      <c r="N973" s="418" t="s">
        <v>1515</v>
      </c>
      <c r="O973" s="418"/>
      <c r="P973" s="418"/>
      <c r="Q973" s="418"/>
      <c r="R973" s="418"/>
      <c r="S973" s="418"/>
      <c r="T973" s="410" t="s">
        <v>926</v>
      </c>
    </row>
    <row r="974" spans="2:20" ht="24" customHeight="1">
      <c r="B974" s="393"/>
      <c r="C974" s="393"/>
      <c r="D974" s="393"/>
      <c r="E974" s="393"/>
      <c r="F974" s="393"/>
      <c r="G974" s="393"/>
      <c r="H974" s="393"/>
      <c r="I974" s="393"/>
      <c r="J974" s="393"/>
      <c r="K974" s="393"/>
      <c r="N974" s="68" t="s">
        <v>1516</v>
      </c>
      <c r="O974" s="68" t="s">
        <v>1517</v>
      </c>
      <c r="P974" s="68" t="s">
        <v>1518</v>
      </c>
      <c r="Q974" s="68" t="s">
        <v>1519</v>
      </c>
      <c r="R974" s="68" t="s">
        <v>1520</v>
      </c>
      <c r="S974" s="69" t="s">
        <v>1521</v>
      </c>
      <c r="T974" s="410"/>
    </row>
    <row r="975" spans="3:21" ht="12.75">
      <c r="C975" s="415" t="s">
        <v>490</v>
      </c>
      <c r="D975" s="248"/>
      <c r="E975" s="248"/>
      <c r="F975" s="248"/>
      <c r="G975" s="64" t="s">
        <v>1469</v>
      </c>
      <c r="H975" s="25"/>
      <c r="I975" s="25"/>
      <c r="J975" s="57"/>
      <c r="M975" s="225" t="s">
        <v>780</v>
      </c>
      <c r="N975" s="42">
        <v>21</v>
      </c>
      <c r="O975" s="42">
        <v>5</v>
      </c>
      <c r="P975" s="42">
        <v>9</v>
      </c>
      <c r="Q975" s="42">
        <v>5</v>
      </c>
      <c r="R975" s="42">
        <v>8</v>
      </c>
      <c r="S975" s="42">
        <v>11</v>
      </c>
      <c r="T975" s="67">
        <f>SUM(N975:S975)</f>
        <v>59</v>
      </c>
      <c r="U975" s="162">
        <f>IF(T975&gt;$N$943,"ATENTIE! Numar mai mare de absolv. de gimnaziu","")</f>
      </c>
    </row>
    <row r="976" spans="3:21" ht="12.75">
      <c r="C976" s="415" t="s">
        <v>480</v>
      </c>
      <c r="D976" s="248"/>
      <c r="E976" s="248"/>
      <c r="F976" s="248"/>
      <c r="G976" s="64" t="s">
        <v>1470</v>
      </c>
      <c r="H976" s="25"/>
      <c r="I976" s="25"/>
      <c r="J976" s="57"/>
      <c r="M976" s="225" t="s">
        <v>781</v>
      </c>
      <c r="N976" s="42">
        <v>29</v>
      </c>
      <c r="O976" s="42">
        <v>6</v>
      </c>
      <c r="P976" s="42">
        <v>6</v>
      </c>
      <c r="Q976" s="42">
        <v>5</v>
      </c>
      <c r="R976" s="42">
        <v>2</v>
      </c>
      <c r="S976" s="42">
        <v>11</v>
      </c>
      <c r="T976" s="67">
        <f>SUM(N976:S976)</f>
        <v>59</v>
      </c>
      <c r="U976" s="162">
        <f>IF(T976&gt;$N$943,"ATENTIE! Numar mai mare de absolv. de gimnaziu","")</f>
      </c>
    </row>
    <row r="977" spans="3:21" ht="12.75">
      <c r="C977" s="415" t="s">
        <v>491</v>
      </c>
      <c r="D977" s="248"/>
      <c r="E977" s="248"/>
      <c r="F977" s="248"/>
      <c r="G977" s="64" t="s">
        <v>1471</v>
      </c>
      <c r="H977" s="25"/>
      <c r="I977" s="25"/>
      <c r="J977" s="58"/>
      <c r="M977" s="225" t="s">
        <v>782</v>
      </c>
      <c r="N977" s="42"/>
      <c r="O977" s="42"/>
      <c r="P977" s="42"/>
      <c r="Q977" s="42"/>
      <c r="R977" s="42"/>
      <c r="S977" s="42"/>
      <c r="T977" s="67">
        <f>SUM(N977:S977)</f>
        <v>0</v>
      </c>
      <c r="U977" s="162">
        <f>IF(T977&gt;$N$943,"ATENTIE! Numar mai mare de absolv. de gimnaziu","")</f>
      </c>
    </row>
    <row r="978" ht="27" customHeight="1"/>
    <row r="979" spans="1:19" ht="19.5" customHeight="1">
      <c r="A979" s="55" t="s">
        <v>783</v>
      </c>
      <c r="B979" s="272" t="s">
        <v>1664</v>
      </c>
      <c r="C979" s="248"/>
      <c r="D979" s="248"/>
      <c r="E979" s="248"/>
      <c r="F979" s="248"/>
      <c r="G979" s="248"/>
      <c r="H979" s="248"/>
      <c r="I979" s="248"/>
      <c r="J979" s="248"/>
      <c r="K979" s="248"/>
      <c r="L979" s="60"/>
      <c r="N979" s="425" t="s">
        <v>449</v>
      </c>
      <c r="O979" s="426"/>
      <c r="P979" s="426"/>
      <c r="Q979" s="426"/>
      <c r="R979" s="427"/>
      <c r="S979" s="410" t="s">
        <v>926</v>
      </c>
    </row>
    <row r="980" spans="2:19" ht="12.75">
      <c r="B980" s="248"/>
      <c r="C980" s="248"/>
      <c r="D980" s="248"/>
      <c r="E980" s="248"/>
      <c r="F980" s="248"/>
      <c r="G980" s="248"/>
      <c r="H980" s="248"/>
      <c r="I980" s="248"/>
      <c r="J980" s="248"/>
      <c r="K980" s="248"/>
      <c r="L980" s="60"/>
      <c r="M980" s="229"/>
      <c r="N980" s="39" t="s">
        <v>450</v>
      </c>
      <c r="O980" s="39" t="s">
        <v>1518</v>
      </c>
      <c r="P980" s="39" t="s">
        <v>1519</v>
      </c>
      <c r="Q980" s="39" t="s">
        <v>1520</v>
      </c>
      <c r="R980" s="38" t="s">
        <v>1521</v>
      </c>
      <c r="S980" s="410"/>
    </row>
    <row r="981" spans="2:20" ht="12.75" customHeight="1">
      <c r="B981" s="54"/>
      <c r="C981" s="415" t="s">
        <v>38</v>
      </c>
      <c r="D981" s="248"/>
      <c r="E981" s="248"/>
      <c r="F981" s="248"/>
      <c r="G981" s="54"/>
      <c r="H981" s="54"/>
      <c r="I981" s="54"/>
      <c r="J981" s="54"/>
      <c r="K981" s="54"/>
      <c r="L981"/>
      <c r="M981" s="225" t="s">
        <v>784</v>
      </c>
      <c r="N981" s="42"/>
      <c r="O981" s="42"/>
      <c r="P981" s="42"/>
      <c r="Q981" s="42"/>
      <c r="R981" s="42"/>
      <c r="S981" s="59">
        <f>SUM(N981:R981)</f>
        <v>0</v>
      </c>
      <c r="T981" s="162">
        <f>IF(S981&gt;$N$947,"ATENTIE! Numar mai mare de absolv. de liceuu","")</f>
      </c>
    </row>
    <row r="982" spans="2:20" ht="12.75">
      <c r="B982" s="54"/>
      <c r="C982" s="415" t="s">
        <v>39</v>
      </c>
      <c r="D982" s="248"/>
      <c r="E982" s="248"/>
      <c r="F982" s="248"/>
      <c r="G982" s="248"/>
      <c r="H982" s="248"/>
      <c r="I982" s="248"/>
      <c r="J982" s="248"/>
      <c r="K982" s="54"/>
      <c r="L982"/>
      <c r="M982" s="225" t="s">
        <v>785</v>
      </c>
      <c r="N982" s="42"/>
      <c r="O982" s="42"/>
      <c r="P982" s="42"/>
      <c r="Q982" s="42"/>
      <c r="R982" s="42"/>
      <c r="S982" s="59">
        <f>SUM(N982:R982)</f>
        <v>0</v>
      </c>
      <c r="T982" s="162">
        <f>IF(S982&gt;$O$947,"ATENTIE! Numar mai mare de absolv. de liceu","")</f>
      </c>
    </row>
    <row r="983" spans="2:7" ht="25.5" customHeight="1">
      <c r="B983" s="40"/>
      <c r="C983" s="20"/>
      <c r="D983" s="20"/>
      <c r="E983" s="20"/>
      <c r="F983" s="20"/>
      <c r="G983" s="20"/>
    </row>
    <row r="984" spans="1:15" ht="18" customHeight="1">
      <c r="A984" s="23" t="s">
        <v>786</v>
      </c>
      <c r="B984" s="272" t="s">
        <v>1665</v>
      </c>
      <c r="C984" s="248"/>
      <c r="D984" s="248"/>
      <c r="E984" s="248"/>
      <c r="F984" s="248"/>
      <c r="G984" s="248"/>
      <c r="H984" s="248"/>
      <c r="I984" s="248"/>
      <c r="J984" s="248"/>
      <c r="K984" s="248"/>
      <c r="N984" s="413" t="s">
        <v>530</v>
      </c>
      <c r="O984" s="413" t="s">
        <v>1669</v>
      </c>
    </row>
    <row r="985" spans="2:15" ht="18" customHeight="1">
      <c r="B985" s="248"/>
      <c r="C985" s="248"/>
      <c r="D985" s="248"/>
      <c r="E985" s="248"/>
      <c r="F985" s="248"/>
      <c r="G985" s="248"/>
      <c r="H985" s="248"/>
      <c r="I985" s="248"/>
      <c r="J985" s="248"/>
      <c r="K985" s="248"/>
      <c r="N985" s="414"/>
      <c r="O985" s="414"/>
    </row>
    <row r="986" spans="2:16" ht="13.5">
      <c r="B986" s="14"/>
      <c r="C986" s="245" t="s">
        <v>1666</v>
      </c>
      <c r="D986" s="246"/>
      <c r="E986" s="246"/>
      <c r="F986" s="246"/>
      <c r="G986" s="246"/>
      <c r="H986" s="246"/>
      <c r="I986" s="246"/>
      <c r="J986" s="246"/>
      <c r="K986" s="46"/>
      <c r="M986" s="225" t="s">
        <v>787</v>
      </c>
      <c r="N986" s="56"/>
      <c r="O986" s="56"/>
      <c r="P986" s="162">
        <f>IF(N986&gt;$N$944,"ATENTIE! Numar mai mare de absolv. de Lic-inf","")</f>
      </c>
    </row>
    <row r="987" spans="2:16" ht="12.75" customHeight="1">
      <c r="B987" s="14"/>
      <c r="C987" s="245" t="s">
        <v>1816</v>
      </c>
      <c r="D987" s="246"/>
      <c r="E987" s="246"/>
      <c r="F987" s="246"/>
      <c r="G987" s="246"/>
      <c r="H987" s="246"/>
      <c r="I987" s="246"/>
      <c r="J987" s="246"/>
      <c r="K987" s="46"/>
      <c r="M987" s="225" t="s">
        <v>788</v>
      </c>
      <c r="N987" s="56"/>
      <c r="O987" s="56"/>
      <c r="P987" s="162">
        <f>IF(N987&gt;$O$944,"ATENTIE! Numar mai mare de absolv. de Lic-inf","")</f>
      </c>
    </row>
    <row r="988" spans="2:16" ht="13.5">
      <c r="B988" s="14"/>
      <c r="C988" s="245" t="s">
        <v>1667</v>
      </c>
      <c r="D988" s="246"/>
      <c r="E988" s="246"/>
      <c r="F988" s="246"/>
      <c r="G988" s="246"/>
      <c r="H988" s="246"/>
      <c r="I988" s="246"/>
      <c r="J988" s="246"/>
      <c r="K988" s="46"/>
      <c r="M988" s="225" t="s">
        <v>789</v>
      </c>
      <c r="N988" s="119"/>
      <c r="O988" s="119"/>
      <c r="P988" s="162">
        <f>IF(N988&gt;$N$947,"ATENTIE! Numar mai mare de absolv. de Lic","")</f>
      </c>
    </row>
    <row r="989" spans="2:16" ht="13.5">
      <c r="B989" s="14"/>
      <c r="C989" s="245" t="s">
        <v>1817</v>
      </c>
      <c r="D989" s="246"/>
      <c r="E989" s="246"/>
      <c r="F989" s="246"/>
      <c r="G989" s="246"/>
      <c r="H989" s="246"/>
      <c r="I989" s="246"/>
      <c r="J989" s="246"/>
      <c r="K989" s="46"/>
      <c r="M989" s="225" t="s">
        <v>790</v>
      </c>
      <c r="N989" s="56"/>
      <c r="O989" s="56"/>
      <c r="P989" s="162">
        <f>IF(N989&gt;$O$947,"ATENTIE! Numar mai mare de absolv. de Lic","")</f>
      </c>
    </row>
    <row r="990" spans="2:16" ht="13.5">
      <c r="B990" s="14"/>
      <c r="C990" s="245" t="s">
        <v>1668</v>
      </c>
      <c r="D990" s="246"/>
      <c r="E990" s="246"/>
      <c r="F990" s="246"/>
      <c r="G990" s="246"/>
      <c r="H990" s="246"/>
      <c r="I990" s="246"/>
      <c r="J990" s="246"/>
      <c r="K990" s="46"/>
      <c r="M990" s="225" t="s">
        <v>791</v>
      </c>
      <c r="N990" s="56"/>
      <c r="O990" s="56"/>
      <c r="P990" s="162">
        <f>IF(N990&gt;$N$948,"ATENTIE! Numar mai mare de absolv. de PLic","")</f>
      </c>
    </row>
    <row r="991" spans="2:16" ht="13.5">
      <c r="B991" s="14"/>
      <c r="C991" s="245" t="s">
        <v>1352</v>
      </c>
      <c r="D991" s="246"/>
      <c r="E991" s="246"/>
      <c r="F991" s="246"/>
      <c r="G991" s="246"/>
      <c r="H991" s="246"/>
      <c r="I991" s="246"/>
      <c r="J991" s="246"/>
      <c r="K991" s="46"/>
      <c r="M991" s="225" t="s">
        <v>792</v>
      </c>
      <c r="N991" s="56"/>
      <c r="O991" s="56"/>
      <c r="P991" s="162">
        <f>IF(N991&gt;$O$948,"ATENTIE! Numar mai mare de absolv. de PLic","")</f>
      </c>
    </row>
    <row r="993" spans="1:12" ht="12.75">
      <c r="A993" s="421" t="s">
        <v>994</v>
      </c>
      <c r="B993" s="422"/>
      <c r="C993" s="422"/>
      <c r="D993" s="422"/>
      <c r="E993" s="422"/>
      <c r="F993" s="422"/>
      <c r="G993" s="422"/>
      <c r="H993" s="422"/>
      <c r="I993" s="422"/>
      <c r="J993" s="422"/>
      <c r="K993" s="422"/>
      <c r="L993" s="246"/>
    </row>
    <row r="994" spans="1:12" ht="12.75">
      <c r="A994" s="314"/>
      <c r="B994" s="314"/>
      <c r="C994" s="314"/>
      <c r="D994" s="314"/>
      <c r="E994" s="314"/>
      <c r="F994" s="314"/>
      <c r="G994" s="314"/>
      <c r="H994" s="314"/>
      <c r="I994" s="314"/>
      <c r="J994" s="314"/>
      <c r="K994" s="314"/>
      <c r="L994" s="246"/>
    </row>
    <row r="995" spans="1:12" ht="12.75">
      <c r="A995" s="423" t="s">
        <v>1670</v>
      </c>
      <c r="B995" s="424"/>
      <c r="C995" s="424"/>
      <c r="D995" s="424"/>
      <c r="E995" s="424"/>
      <c r="F995" s="424"/>
      <c r="G995" s="424"/>
      <c r="H995" s="424"/>
      <c r="I995" s="424"/>
      <c r="J995" s="424"/>
      <c r="K995" s="424"/>
      <c r="L995" s="424"/>
    </row>
    <row r="996" spans="1:12" ht="12.75">
      <c r="A996" s="424"/>
      <c r="B996" s="424"/>
      <c r="C996" s="424"/>
      <c r="D996" s="424"/>
      <c r="E996" s="424"/>
      <c r="F996" s="424"/>
      <c r="G996" s="424"/>
      <c r="H996" s="424"/>
      <c r="I996" s="424"/>
      <c r="J996" s="424"/>
      <c r="K996" s="424"/>
      <c r="L996" s="424"/>
    </row>
    <row r="997" spans="1:12" ht="12.75">
      <c r="A997" s="424"/>
      <c r="B997" s="424"/>
      <c r="C997" s="424"/>
      <c r="D997" s="424"/>
      <c r="E997" s="424"/>
      <c r="F997" s="424"/>
      <c r="G997" s="424"/>
      <c r="H997" s="424"/>
      <c r="I997" s="424"/>
      <c r="J997" s="424"/>
      <c r="K997" s="424"/>
      <c r="L997" s="424"/>
    </row>
    <row r="998" spans="1:12" ht="12.75" customHeight="1">
      <c r="A998" s="424"/>
      <c r="B998" s="424"/>
      <c r="C998" s="424"/>
      <c r="D998" s="424"/>
      <c r="E998" s="424"/>
      <c r="F998" s="424"/>
      <c r="G998" s="424"/>
      <c r="H998" s="424"/>
      <c r="I998" s="424"/>
      <c r="J998" s="424"/>
      <c r="K998" s="424"/>
      <c r="L998" s="424"/>
    </row>
    <row r="999" spans="1:12" ht="12.75" customHeight="1">
      <c r="A999" s="424"/>
      <c r="B999" s="424"/>
      <c r="C999" s="424"/>
      <c r="D999" s="424"/>
      <c r="E999" s="424"/>
      <c r="F999" s="424"/>
      <c r="G999" s="424"/>
      <c r="H999" s="424"/>
      <c r="I999" s="424"/>
      <c r="J999" s="424"/>
      <c r="K999" s="424"/>
      <c r="L999" s="424"/>
    </row>
    <row r="1000" ht="12.75" customHeight="1"/>
    <row r="1001" spans="1:15" ht="16.5" customHeight="1">
      <c r="A1001" s="23" t="s">
        <v>802</v>
      </c>
      <c r="B1001" s="284" t="s">
        <v>1696</v>
      </c>
      <c r="C1001" s="285"/>
      <c r="D1001" s="285"/>
      <c r="E1001" s="285"/>
      <c r="F1001" s="285"/>
      <c r="G1001" s="285"/>
      <c r="H1001" s="285"/>
      <c r="I1001" s="285"/>
      <c r="J1001" s="285"/>
      <c r="K1001" s="285"/>
      <c r="N1001" s="419" t="s">
        <v>1715</v>
      </c>
      <c r="O1001" s="420" t="s">
        <v>1818</v>
      </c>
    </row>
    <row r="1002" spans="1:15" ht="12.75">
      <c r="A1002" s="23"/>
      <c r="B1002" s="248"/>
      <c r="C1002" s="248"/>
      <c r="D1002" s="248"/>
      <c r="E1002" s="248"/>
      <c r="F1002" s="248"/>
      <c r="G1002" s="248"/>
      <c r="H1002" s="248"/>
      <c r="I1002" s="248"/>
      <c r="J1002" s="248"/>
      <c r="K1002" s="248"/>
      <c r="N1002" s="420"/>
      <c r="O1002" s="420"/>
    </row>
    <row r="1003" spans="2:15" ht="12.75">
      <c r="B1003" s="247" t="s">
        <v>1231</v>
      </c>
      <c r="C1003" s="247"/>
      <c r="D1003" s="247"/>
      <c r="E1003" s="247"/>
      <c r="F1003" s="247"/>
      <c r="G1003" s="247"/>
      <c r="H1003" s="247"/>
      <c r="I1003" s="247"/>
      <c r="J1003" s="247"/>
      <c r="K1003" s="248"/>
      <c r="M1003" s="225" t="s">
        <v>803</v>
      </c>
      <c r="N1003" s="56"/>
      <c r="O1003" s="56"/>
    </row>
    <row r="1004" spans="2:16" ht="12.75">
      <c r="B1004" s="428" t="s">
        <v>1401</v>
      </c>
      <c r="C1004" s="428"/>
      <c r="D1004" s="428"/>
      <c r="E1004" s="428"/>
      <c r="F1004" s="428"/>
      <c r="G1004" s="428"/>
      <c r="H1004" s="428"/>
      <c r="I1004" s="428"/>
      <c r="J1004" s="428"/>
      <c r="K1004" s="248"/>
      <c r="M1004" s="225" t="s">
        <v>804</v>
      </c>
      <c r="N1004" s="56"/>
      <c r="O1004" s="56"/>
      <c r="P1004" s="14"/>
    </row>
    <row r="1005" spans="2:16" ht="12.75">
      <c r="B1005" s="247" t="s">
        <v>1232</v>
      </c>
      <c r="C1005" s="247"/>
      <c r="D1005" s="247"/>
      <c r="E1005" s="247"/>
      <c r="F1005" s="247"/>
      <c r="G1005" s="247"/>
      <c r="H1005" s="247"/>
      <c r="I1005" s="247"/>
      <c r="J1005" s="247"/>
      <c r="K1005" s="248"/>
      <c r="M1005" s="225" t="s">
        <v>805</v>
      </c>
      <c r="N1005" s="56">
        <v>40</v>
      </c>
      <c r="O1005" s="56"/>
      <c r="P1005" s="14"/>
    </row>
    <row r="1006" spans="2:16" ht="13.5" customHeight="1">
      <c r="B1006" s="428" t="s">
        <v>1671</v>
      </c>
      <c r="C1006" s="428"/>
      <c r="D1006" s="428"/>
      <c r="E1006" s="428"/>
      <c r="F1006" s="428"/>
      <c r="G1006" s="428"/>
      <c r="H1006" s="428"/>
      <c r="I1006" s="428"/>
      <c r="J1006" s="428"/>
      <c r="K1006" s="248"/>
      <c r="M1006" s="225" t="s">
        <v>806</v>
      </c>
      <c r="N1006" s="56">
        <v>1</v>
      </c>
      <c r="O1006" s="56"/>
      <c r="P1006" s="14"/>
    </row>
    <row r="1007" spans="2:16" ht="12.75" customHeight="1">
      <c r="B1007" s="247" t="s">
        <v>1233</v>
      </c>
      <c r="C1007" s="247"/>
      <c r="D1007" s="247"/>
      <c r="E1007" s="247"/>
      <c r="F1007" s="247"/>
      <c r="G1007" s="247"/>
      <c r="H1007" s="247"/>
      <c r="I1007" s="247"/>
      <c r="J1007" s="247"/>
      <c r="K1007" s="248"/>
      <c r="M1007" s="225" t="s">
        <v>807</v>
      </c>
      <c r="N1007" s="56">
        <v>30</v>
      </c>
      <c r="O1007" s="56"/>
      <c r="P1007" s="14"/>
    </row>
    <row r="1008" spans="2:16" ht="12.75">
      <c r="B1008" s="428" t="s">
        <v>1672</v>
      </c>
      <c r="C1008" s="428"/>
      <c r="D1008" s="428"/>
      <c r="E1008" s="428"/>
      <c r="F1008" s="428"/>
      <c r="G1008" s="428"/>
      <c r="H1008" s="428"/>
      <c r="I1008" s="428"/>
      <c r="J1008" s="428"/>
      <c r="K1008" s="248"/>
      <c r="M1008" s="225" t="s">
        <v>808</v>
      </c>
      <c r="N1008" s="56">
        <v>30</v>
      </c>
      <c r="O1008" s="56"/>
      <c r="P1008" s="14"/>
    </row>
    <row r="1009" spans="2:16" ht="12.75" customHeight="1">
      <c r="B1009" s="247" t="s">
        <v>1234</v>
      </c>
      <c r="C1009" s="247"/>
      <c r="D1009" s="247"/>
      <c r="E1009" s="247"/>
      <c r="F1009" s="247"/>
      <c r="G1009" s="247"/>
      <c r="H1009" s="247"/>
      <c r="I1009" s="247"/>
      <c r="J1009" s="247"/>
      <c r="K1009" s="248"/>
      <c r="M1009" s="225" t="s">
        <v>809</v>
      </c>
      <c r="N1009" s="56">
        <v>60</v>
      </c>
      <c r="O1009" s="56"/>
      <c r="P1009" s="14"/>
    </row>
    <row r="1010" spans="2:16" ht="14.25" customHeight="1">
      <c r="B1010" s="428" t="s">
        <v>1673</v>
      </c>
      <c r="C1010" s="248"/>
      <c r="D1010" s="248"/>
      <c r="E1010" s="248"/>
      <c r="F1010" s="248"/>
      <c r="G1010" s="248"/>
      <c r="H1010" s="248"/>
      <c r="I1010" s="248"/>
      <c r="J1010" s="248"/>
      <c r="K1010" s="248"/>
      <c r="M1010" s="225" t="s">
        <v>810</v>
      </c>
      <c r="N1010" s="56">
        <v>59</v>
      </c>
      <c r="O1010" s="56"/>
      <c r="P1010" s="20"/>
    </row>
    <row r="1011" spans="2:16" ht="27.75" customHeight="1">
      <c r="B1011" s="247" t="s">
        <v>793</v>
      </c>
      <c r="C1011" s="258"/>
      <c r="D1011" s="258"/>
      <c r="E1011" s="258"/>
      <c r="F1011" s="258"/>
      <c r="G1011" s="258"/>
      <c r="H1011" s="258"/>
      <c r="I1011" s="258"/>
      <c r="J1011" s="258"/>
      <c r="K1011" s="258"/>
      <c r="M1011" s="225" t="s">
        <v>811</v>
      </c>
      <c r="N1011" s="56"/>
      <c r="O1011" s="56"/>
      <c r="P1011" s="20"/>
    </row>
    <row r="1012" spans="2:16" ht="14.25" customHeight="1">
      <c r="B1012" s="247" t="s">
        <v>794</v>
      </c>
      <c r="C1012" s="247"/>
      <c r="D1012" s="247"/>
      <c r="E1012" s="247"/>
      <c r="F1012" s="247"/>
      <c r="G1012" s="247"/>
      <c r="H1012" s="247"/>
      <c r="I1012" s="247"/>
      <c r="J1012" s="247"/>
      <c r="K1012" s="248"/>
      <c r="M1012" s="225" t="s">
        <v>812</v>
      </c>
      <c r="N1012" s="56"/>
      <c r="O1012" s="56"/>
      <c r="P1012" s="20"/>
    </row>
    <row r="1013" spans="2:16" ht="27" customHeight="1">
      <c r="B1013" s="428" t="s">
        <v>795</v>
      </c>
      <c r="C1013" s="428"/>
      <c r="D1013" s="428"/>
      <c r="E1013" s="428"/>
      <c r="F1013" s="428"/>
      <c r="G1013" s="428"/>
      <c r="H1013" s="428"/>
      <c r="I1013" s="428"/>
      <c r="J1013" s="428"/>
      <c r="K1013" s="248"/>
      <c r="M1013" s="225" t="s">
        <v>813</v>
      </c>
      <c r="N1013" s="56"/>
      <c r="O1013" s="56"/>
      <c r="P1013" s="20"/>
    </row>
    <row r="1014" spans="2:16" ht="12.75">
      <c r="B1014" s="428" t="s">
        <v>796</v>
      </c>
      <c r="C1014" s="428"/>
      <c r="D1014" s="428"/>
      <c r="E1014" s="428"/>
      <c r="F1014" s="428"/>
      <c r="G1014" s="428"/>
      <c r="H1014" s="428"/>
      <c r="I1014" s="428"/>
      <c r="J1014" s="428"/>
      <c r="K1014" s="429"/>
      <c r="M1014" s="225" t="s">
        <v>814</v>
      </c>
      <c r="N1014" s="56"/>
      <c r="O1014" s="56"/>
      <c r="P1014" s="20"/>
    </row>
    <row r="1015" spans="2:16" ht="12.75">
      <c r="B1015" s="247" t="s">
        <v>797</v>
      </c>
      <c r="C1015" s="247"/>
      <c r="D1015" s="247"/>
      <c r="E1015" s="247"/>
      <c r="F1015" s="247"/>
      <c r="G1015" s="247"/>
      <c r="H1015" s="247"/>
      <c r="I1015" s="247"/>
      <c r="J1015" s="247"/>
      <c r="K1015" s="248"/>
      <c r="M1015" s="225" t="s">
        <v>815</v>
      </c>
      <c r="N1015" s="56"/>
      <c r="O1015" s="56"/>
      <c r="P1015" s="20"/>
    </row>
    <row r="1016" spans="2:16" ht="12.75">
      <c r="B1016" s="428" t="s">
        <v>798</v>
      </c>
      <c r="C1016" s="248"/>
      <c r="D1016" s="248"/>
      <c r="E1016" s="248"/>
      <c r="F1016" s="248"/>
      <c r="G1016" s="248"/>
      <c r="H1016" s="248"/>
      <c r="I1016" s="248"/>
      <c r="J1016" s="248"/>
      <c r="K1016" s="248"/>
      <c r="M1016" s="225" t="s">
        <v>816</v>
      </c>
      <c r="N1016" s="56"/>
      <c r="O1016" s="56"/>
      <c r="P1016" s="20"/>
    </row>
    <row r="1017" spans="2:16" ht="12.75">
      <c r="B1017" s="428" t="s">
        <v>799</v>
      </c>
      <c r="C1017" s="428"/>
      <c r="D1017" s="428"/>
      <c r="E1017" s="428"/>
      <c r="F1017" s="428"/>
      <c r="G1017" s="428"/>
      <c r="H1017" s="428"/>
      <c r="I1017" s="428"/>
      <c r="J1017" s="428"/>
      <c r="K1017" s="244"/>
      <c r="M1017" s="225" t="s">
        <v>817</v>
      </c>
      <c r="N1017" s="56"/>
      <c r="O1017" s="56"/>
      <c r="P1017" s="20"/>
    </row>
    <row r="1018" spans="2:16" ht="12.75">
      <c r="B1018" s="247" t="s">
        <v>800</v>
      </c>
      <c r="C1018" s="247"/>
      <c r="D1018" s="247"/>
      <c r="E1018" s="247"/>
      <c r="F1018" s="247"/>
      <c r="G1018" s="247"/>
      <c r="H1018" s="247"/>
      <c r="I1018" s="247"/>
      <c r="J1018" s="247"/>
      <c r="K1018" s="248"/>
      <c r="M1018" s="225" t="s">
        <v>818</v>
      </c>
      <c r="N1018" s="56"/>
      <c r="O1018" s="56"/>
      <c r="P1018" s="20"/>
    </row>
    <row r="1019" spans="2:16" ht="15.75" customHeight="1">
      <c r="B1019" s="428" t="s">
        <v>801</v>
      </c>
      <c r="C1019" s="248"/>
      <c r="D1019" s="248"/>
      <c r="E1019" s="248"/>
      <c r="F1019" s="248"/>
      <c r="G1019" s="248"/>
      <c r="H1019" s="248"/>
      <c r="I1019" s="248"/>
      <c r="J1019" s="248"/>
      <c r="K1019" s="248"/>
      <c r="M1019" s="225" t="s">
        <v>819</v>
      </c>
      <c r="N1019" s="56"/>
      <c r="O1019" s="56"/>
      <c r="P1019" s="20"/>
    </row>
    <row r="1020" spans="2:16" ht="12.75" customHeight="1">
      <c r="B1020" s="73"/>
      <c r="C1020" s="73"/>
      <c r="D1020" s="73"/>
      <c r="E1020" s="73"/>
      <c r="F1020" s="73"/>
      <c r="G1020" s="73"/>
      <c r="H1020" s="73"/>
      <c r="I1020" s="73"/>
      <c r="J1020" s="73"/>
      <c r="O1020" s="14"/>
      <c r="P1020" s="20"/>
    </row>
    <row r="1022" spans="1:12" ht="12.75">
      <c r="A1022" s="421" t="s">
        <v>995</v>
      </c>
      <c r="B1022" s="422"/>
      <c r="C1022" s="422"/>
      <c r="D1022" s="422"/>
      <c r="E1022" s="422"/>
      <c r="F1022" s="422"/>
      <c r="G1022" s="422"/>
      <c r="H1022" s="422"/>
      <c r="I1022" s="422"/>
      <c r="J1022" s="422"/>
      <c r="K1022" s="422"/>
      <c r="L1022" s="244"/>
    </row>
    <row r="1023" spans="1:12" ht="12.75">
      <c r="A1023" s="314"/>
      <c r="B1023" s="314"/>
      <c r="C1023" s="314"/>
      <c r="D1023" s="314"/>
      <c r="E1023" s="314"/>
      <c r="F1023" s="314"/>
      <c r="G1023" s="314"/>
      <c r="H1023" s="314"/>
      <c r="I1023" s="314"/>
      <c r="J1023" s="314"/>
      <c r="K1023" s="314"/>
      <c r="L1023" s="244"/>
    </row>
    <row r="1024" ht="24.75" customHeight="1"/>
    <row r="1025" spans="1:12" ht="12.75" customHeight="1">
      <c r="A1025" s="41" t="s">
        <v>820</v>
      </c>
      <c r="B1025" s="430" t="s">
        <v>1824</v>
      </c>
      <c r="C1025" s="273"/>
      <c r="D1025" s="273"/>
      <c r="E1025" s="273"/>
      <c r="F1025" s="273"/>
      <c r="G1025" s="273"/>
      <c r="H1025" s="273"/>
      <c r="I1025" s="273"/>
      <c r="J1025" s="273"/>
      <c r="K1025" s="273"/>
      <c r="L1025" s="273"/>
    </row>
    <row r="1026" spans="2:12" ht="12.75" customHeight="1">
      <c r="B1026" s="273"/>
      <c r="C1026" s="273"/>
      <c r="D1026" s="273"/>
      <c r="E1026" s="273"/>
      <c r="F1026" s="273"/>
      <c r="G1026" s="273"/>
      <c r="H1026" s="273"/>
      <c r="I1026" s="273"/>
      <c r="J1026" s="273"/>
      <c r="K1026" s="273"/>
      <c r="L1026" s="273"/>
    </row>
    <row r="1027" spans="2:12" ht="12.75" customHeight="1">
      <c r="B1027" s="273"/>
      <c r="C1027" s="273"/>
      <c r="D1027" s="273"/>
      <c r="E1027" s="273"/>
      <c r="F1027" s="273"/>
      <c r="G1027" s="273"/>
      <c r="H1027" s="273"/>
      <c r="I1027" s="273"/>
      <c r="J1027" s="273"/>
      <c r="K1027" s="273"/>
      <c r="L1027" s="273"/>
    </row>
    <row r="1028" spans="2:12" ht="18.75" customHeight="1">
      <c r="B1028" s="273"/>
      <c r="C1028" s="273"/>
      <c r="D1028" s="273"/>
      <c r="E1028" s="273"/>
      <c r="F1028" s="273"/>
      <c r="G1028" s="273"/>
      <c r="H1028" s="273"/>
      <c r="I1028" s="273"/>
      <c r="J1028" s="273"/>
      <c r="K1028" s="273"/>
      <c r="L1028" s="273"/>
    </row>
    <row r="1029" spans="2:12" ht="12.75" customHeight="1">
      <c r="B1029" s="273"/>
      <c r="C1029" s="273"/>
      <c r="D1029" s="273"/>
      <c r="E1029" s="273"/>
      <c r="F1029" s="273"/>
      <c r="G1029" s="273"/>
      <c r="H1029" s="273"/>
      <c r="I1029" s="273"/>
      <c r="J1029" s="273"/>
      <c r="K1029" s="273"/>
      <c r="L1029" s="273"/>
    </row>
    <row r="1030" spans="2:12" ht="18" customHeight="1">
      <c r="B1030" s="103"/>
      <c r="C1030" s="103"/>
      <c r="D1030" s="103"/>
      <c r="E1030" s="103"/>
      <c r="F1030" s="103"/>
      <c r="G1030" s="103"/>
      <c r="H1030" s="103"/>
      <c r="I1030" s="103"/>
      <c r="J1030" s="103"/>
      <c r="K1030" s="103"/>
      <c r="L1030" s="103"/>
    </row>
    <row r="1031" spans="1:15" ht="18" customHeight="1">
      <c r="A1031" s="41" t="s">
        <v>821</v>
      </c>
      <c r="B1031" s="431" t="s">
        <v>1402</v>
      </c>
      <c r="C1031" s="314"/>
      <c r="D1031" s="314"/>
      <c r="E1031" s="314"/>
      <c r="F1031" s="314"/>
      <c r="G1031" s="314"/>
      <c r="H1031" s="314"/>
      <c r="I1031" s="314"/>
      <c r="J1031" s="314"/>
      <c r="K1031" s="314"/>
      <c r="M1031" s="371" t="s">
        <v>1239</v>
      </c>
      <c r="N1031" s="372"/>
      <c r="O1031" s="372"/>
    </row>
    <row r="1032" spans="2:15" ht="12.75" customHeight="1">
      <c r="B1032" s="314"/>
      <c r="C1032" s="314"/>
      <c r="D1032" s="314"/>
      <c r="E1032" s="314"/>
      <c r="F1032" s="314"/>
      <c r="G1032" s="314"/>
      <c r="H1032" s="314"/>
      <c r="I1032" s="314"/>
      <c r="J1032" s="314"/>
      <c r="K1032" s="314"/>
      <c r="M1032" s="372"/>
      <c r="N1032" s="372"/>
      <c r="O1032" s="372"/>
    </row>
    <row r="1033" spans="3:14" ht="12.75">
      <c r="C1033" s="23" t="s">
        <v>460</v>
      </c>
      <c r="I1033" s="159" t="s">
        <v>1473</v>
      </c>
      <c r="J1033" s="159" t="s">
        <v>1474</v>
      </c>
      <c r="K1033" s="23" t="s">
        <v>1468</v>
      </c>
      <c r="M1033" s="225" t="s">
        <v>822</v>
      </c>
      <c r="N1033" s="161">
        <v>2</v>
      </c>
    </row>
    <row r="1034" spans="3:14" ht="12.75">
      <c r="C1034" s="23" t="s">
        <v>1466</v>
      </c>
      <c r="I1034" s="159" t="s">
        <v>1473</v>
      </c>
      <c r="J1034" s="159" t="s">
        <v>1474</v>
      </c>
      <c r="K1034" s="23" t="s">
        <v>1468</v>
      </c>
      <c r="M1034" s="225" t="s">
        <v>823</v>
      </c>
      <c r="N1034" s="161">
        <v>2</v>
      </c>
    </row>
    <row r="1035" spans="3:14" ht="12.75">
      <c r="C1035" s="23" t="s">
        <v>1467</v>
      </c>
      <c r="I1035" s="159" t="s">
        <v>1473</v>
      </c>
      <c r="J1035" s="159" t="s">
        <v>1474</v>
      </c>
      <c r="K1035" s="23" t="s">
        <v>1468</v>
      </c>
      <c r="M1035" s="225" t="s">
        <v>824</v>
      </c>
      <c r="N1035" s="161">
        <v>2</v>
      </c>
    </row>
    <row r="1036" ht="12.75" customHeight="1"/>
    <row r="1037" spans="1:11" ht="13.5">
      <c r="A1037" s="41" t="s">
        <v>825</v>
      </c>
      <c r="B1037" s="272" t="s">
        <v>1717</v>
      </c>
      <c r="C1037" s="272"/>
      <c r="D1037" s="272"/>
      <c r="E1037" s="272"/>
      <c r="F1037" s="272"/>
      <c r="G1037" s="272"/>
      <c r="H1037" s="272"/>
      <c r="I1037" s="20"/>
      <c r="J1037" s="20"/>
      <c r="K1037" s="20"/>
    </row>
    <row r="1038" spans="2:11" ht="18" customHeight="1" thickBot="1">
      <c r="B1038" s="272"/>
      <c r="C1038" s="272"/>
      <c r="D1038" s="272"/>
      <c r="E1038" s="272"/>
      <c r="F1038" s="272"/>
      <c r="G1038" s="272"/>
      <c r="H1038" s="272"/>
      <c r="I1038" s="20"/>
      <c r="J1038" s="20"/>
      <c r="K1038" s="20"/>
    </row>
    <row r="1039" spans="2:14" ht="13.5" customHeight="1" thickBot="1">
      <c r="B1039" s="272"/>
      <c r="C1039" s="272"/>
      <c r="D1039" s="272"/>
      <c r="E1039" s="272"/>
      <c r="F1039" s="272"/>
      <c r="G1039" s="272"/>
      <c r="H1039" s="272"/>
      <c r="I1039" s="159" t="s">
        <v>1473</v>
      </c>
      <c r="J1039" s="159" t="s">
        <v>1474</v>
      </c>
      <c r="K1039" s="23" t="s">
        <v>1468</v>
      </c>
      <c r="M1039" s="225" t="s">
        <v>825</v>
      </c>
      <c r="N1039" s="13">
        <v>2</v>
      </c>
    </row>
    <row r="1040" spans="2:8" ht="12.75">
      <c r="B1040" s="311"/>
      <c r="C1040" s="311"/>
      <c r="D1040" s="311"/>
      <c r="E1040" s="311"/>
      <c r="F1040" s="311"/>
      <c r="G1040" s="311"/>
      <c r="H1040" s="311"/>
    </row>
    <row r="1041" spans="2:8" ht="13.5" customHeight="1">
      <c r="B1041" s="311"/>
      <c r="C1041" s="311"/>
      <c r="D1041" s="311"/>
      <c r="E1041" s="311"/>
      <c r="F1041" s="311"/>
      <c r="G1041" s="311"/>
      <c r="H1041" s="311"/>
    </row>
    <row r="1042" ht="12.75">
      <c r="C1042" s="23"/>
    </row>
    <row r="1044" spans="1:12" ht="12.75">
      <c r="A1044" s="432" t="s">
        <v>1697</v>
      </c>
      <c r="B1044" s="433"/>
      <c r="C1044" s="433"/>
      <c r="D1044" s="433"/>
      <c r="E1044" s="433"/>
      <c r="F1044" s="433"/>
      <c r="G1044" s="433"/>
      <c r="H1044" s="433"/>
      <c r="I1044" s="433"/>
      <c r="J1044" s="433"/>
      <c r="K1044" s="433"/>
      <c r="L1044" s="434"/>
    </row>
    <row r="1045" spans="1:12" ht="12.75">
      <c r="A1045" s="435"/>
      <c r="B1045" s="435"/>
      <c r="C1045" s="435"/>
      <c r="D1045" s="435"/>
      <c r="E1045" s="435"/>
      <c r="F1045" s="435"/>
      <c r="G1045" s="435"/>
      <c r="H1045" s="435"/>
      <c r="I1045" s="435"/>
      <c r="J1045" s="435"/>
      <c r="K1045" s="435"/>
      <c r="L1045" s="434"/>
    </row>
    <row r="1047" spans="1:12" ht="18.75">
      <c r="A1047" s="281" t="s">
        <v>1003</v>
      </c>
      <c r="B1047" s="281"/>
      <c r="C1047" s="281"/>
      <c r="D1047" s="281"/>
      <c r="E1047" s="281"/>
      <c r="F1047" s="281"/>
      <c r="G1047" s="281"/>
      <c r="H1047" s="281"/>
      <c r="I1047" s="281"/>
      <c r="J1047" s="281"/>
      <c r="K1047" s="281"/>
      <c r="L1047" s="281"/>
    </row>
    <row r="1049" spans="1:12" ht="22.5" customHeight="1">
      <c r="A1049" s="41" t="s">
        <v>826</v>
      </c>
      <c r="B1049" s="436" t="s">
        <v>1245</v>
      </c>
      <c r="C1049" s="436"/>
      <c r="D1049" s="436"/>
      <c r="E1049" s="436"/>
      <c r="F1049" s="436"/>
      <c r="G1049" s="436"/>
      <c r="H1049" s="436"/>
      <c r="I1049" s="436"/>
      <c r="J1049" s="436"/>
      <c r="K1049" s="436"/>
      <c r="L1049" s="436"/>
    </row>
    <row r="1050" spans="2:15" ht="12.75">
      <c r="B1050" s="436"/>
      <c r="C1050" s="436"/>
      <c r="D1050" s="436"/>
      <c r="E1050" s="436"/>
      <c r="F1050" s="436"/>
      <c r="G1050" s="436"/>
      <c r="H1050" s="436"/>
      <c r="I1050" s="436"/>
      <c r="J1050" s="436"/>
      <c r="K1050" s="436"/>
      <c r="L1050" s="436"/>
      <c r="N1050" s="372" t="s">
        <v>1811</v>
      </c>
      <c r="O1050" s="372" t="s">
        <v>1812</v>
      </c>
    </row>
    <row r="1051" spans="2:15" ht="13.5" customHeight="1">
      <c r="B1051" s="437"/>
      <c r="C1051" s="437"/>
      <c r="D1051" s="437"/>
      <c r="E1051" s="437"/>
      <c r="F1051" s="437"/>
      <c r="G1051" s="437"/>
      <c r="H1051" s="437"/>
      <c r="I1051" s="437"/>
      <c r="J1051" s="437"/>
      <c r="K1051" s="437"/>
      <c r="L1051" s="437"/>
      <c r="N1051" s="394"/>
      <c r="O1051" s="394"/>
    </row>
    <row r="1052" spans="2:15" ht="12.75">
      <c r="B1052" s="82"/>
      <c r="C1052" s="506" t="s">
        <v>1238</v>
      </c>
      <c r="D1052" s="506"/>
      <c r="E1052" s="506"/>
      <c r="F1052" s="506"/>
      <c r="G1052" s="82"/>
      <c r="H1052" s="82"/>
      <c r="I1052" s="82"/>
      <c r="J1052" s="82"/>
      <c r="K1052" s="82"/>
      <c r="L1052" s="82"/>
      <c r="M1052" s="225" t="s">
        <v>827</v>
      </c>
      <c r="N1052" s="42">
        <v>6</v>
      </c>
      <c r="O1052" s="42">
        <v>115</v>
      </c>
    </row>
    <row r="1053" spans="2:15" ht="12.75">
      <c r="B1053" s="83"/>
      <c r="C1053" s="438" t="s">
        <v>860</v>
      </c>
      <c r="D1053" s="244"/>
      <c r="E1053" s="244"/>
      <c r="F1053" s="244"/>
      <c r="G1053" s="83"/>
      <c r="H1053" s="81"/>
      <c r="I1053" s="81"/>
      <c r="J1053" s="81"/>
      <c r="K1053" s="81"/>
      <c r="L1053" s="83"/>
      <c r="M1053" s="225" t="s">
        <v>828</v>
      </c>
      <c r="N1053" s="42">
        <v>11</v>
      </c>
      <c r="O1053" s="42">
        <v>202</v>
      </c>
    </row>
    <row r="1054" spans="2:15" ht="12.75">
      <c r="B1054" s="83"/>
      <c r="C1054" s="438" t="s">
        <v>859</v>
      </c>
      <c r="D1054" s="244"/>
      <c r="E1054" s="244"/>
      <c r="F1054" s="244"/>
      <c r="G1054" s="83"/>
      <c r="H1054" s="83"/>
      <c r="I1054" s="83"/>
      <c r="J1054" s="83"/>
      <c r="K1054" s="83"/>
      <c r="L1054" s="83"/>
      <c r="M1054" s="225" t="s">
        <v>829</v>
      </c>
      <c r="N1054" s="42">
        <v>9</v>
      </c>
      <c r="O1054" s="42">
        <v>203</v>
      </c>
    </row>
    <row r="1055" spans="2:15" ht="12.75">
      <c r="B1055" s="83"/>
      <c r="C1055" s="438" t="s">
        <v>1674</v>
      </c>
      <c r="D1055" s="244"/>
      <c r="E1055" s="244"/>
      <c r="F1055" s="244"/>
      <c r="G1055" s="83"/>
      <c r="H1055" s="83"/>
      <c r="I1055" s="83"/>
      <c r="J1055" s="83"/>
      <c r="K1055" s="83"/>
      <c r="L1055" s="83"/>
      <c r="M1055" s="225" t="s">
        <v>830</v>
      </c>
      <c r="N1055" s="42"/>
      <c r="O1055" s="42"/>
    </row>
    <row r="1056" spans="2:11" ht="12.75">
      <c r="B1056" s="20"/>
      <c r="C1056" s="20"/>
      <c r="D1056" s="20"/>
      <c r="E1056" s="20"/>
      <c r="F1056" s="20"/>
      <c r="G1056" s="20"/>
      <c r="H1056" s="20"/>
      <c r="I1056" s="20"/>
      <c r="J1056" s="20"/>
      <c r="K1056" s="20"/>
    </row>
    <row r="1057" spans="1:15" ht="13.5">
      <c r="A1057" s="41" t="s">
        <v>831</v>
      </c>
      <c r="B1057" s="300" t="s">
        <v>1244</v>
      </c>
      <c r="C1057" s="505"/>
      <c r="D1057" s="505"/>
      <c r="E1057" s="505"/>
      <c r="F1057" s="505"/>
      <c r="G1057" s="505"/>
      <c r="H1057" s="505"/>
      <c r="I1057" s="505"/>
      <c r="J1057" s="505"/>
      <c r="K1057" s="505"/>
      <c r="L1057" s="505"/>
      <c r="N1057" s="2" t="s">
        <v>1001</v>
      </c>
      <c r="O1057" s="2" t="s">
        <v>1243</v>
      </c>
    </row>
    <row r="1058" spans="2:15" ht="12.75">
      <c r="B1058" s="505"/>
      <c r="C1058" s="505"/>
      <c r="D1058" s="505"/>
      <c r="E1058" s="505"/>
      <c r="F1058" s="505"/>
      <c r="G1058" s="505"/>
      <c r="H1058" s="505"/>
      <c r="I1058" s="505"/>
      <c r="J1058" s="505"/>
      <c r="K1058" s="505"/>
      <c r="L1058" s="505"/>
      <c r="M1058" s="225" t="s">
        <v>831</v>
      </c>
      <c r="N1058" s="42">
        <v>2</v>
      </c>
      <c r="O1058" s="42"/>
    </row>
    <row r="1059" spans="2:12" ht="18" customHeight="1">
      <c r="B1059" s="273"/>
      <c r="C1059" s="273"/>
      <c r="D1059" s="273"/>
      <c r="E1059" s="273"/>
      <c r="F1059" s="273"/>
      <c r="G1059" s="273"/>
      <c r="H1059" s="273"/>
      <c r="I1059" s="273"/>
      <c r="J1059" s="273"/>
      <c r="K1059" s="273"/>
      <c r="L1059" s="273"/>
    </row>
    <row r="1060" spans="2:12" ht="12.75">
      <c r="B1060" s="82"/>
      <c r="C1060" s="506" t="s">
        <v>478</v>
      </c>
      <c r="D1060" s="506"/>
      <c r="E1060" s="506"/>
      <c r="F1060" s="506"/>
      <c r="G1060" s="82"/>
      <c r="H1060" s="82"/>
      <c r="I1060" s="82"/>
      <c r="J1060" s="82"/>
      <c r="K1060" s="82"/>
      <c r="L1060" s="82"/>
    </row>
    <row r="1061" spans="2:12" ht="12.75">
      <c r="B1061" s="83"/>
      <c r="C1061" s="438" t="s">
        <v>999</v>
      </c>
      <c r="D1061" s="244"/>
      <c r="E1061" s="244"/>
      <c r="F1061" s="244"/>
      <c r="G1061" s="83"/>
      <c r="H1061" s="81"/>
      <c r="I1061" s="81"/>
      <c r="J1061" s="81"/>
      <c r="K1061" s="81"/>
      <c r="L1061" s="83"/>
    </row>
    <row r="1062" spans="2:12" ht="12.75">
      <c r="B1062" s="83"/>
      <c r="C1062" s="438" t="s">
        <v>1825</v>
      </c>
      <c r="D1062" s="244"/>
      <c r="E1062" s="244"/>
      <c r="F1062" s="244"/>
      <c r="G1062" s="83"/>
      <c r="H1062" s="83"/>
      <c r="I1062" s="83"/>
      <c r="J1062" s="83"/>
      <c r="K1062" s="83"/>
      <c r="L1062" s="83"/>
    </row>
    <row r="1063" spans="2:12" ht="12.75">
      <c r="B1063" s="83"/>
      <c r="C1063" s="438" t="s">
        <v>1675</v>
      </c>
      <c r="D1063" s="244"/>
      <c r="E1063" s="244"/>
      <c r="F1063" s="244"/>
      <c r="G1063" s="83"/>
      <c r="H1063" s="83"/>
      <c r="I1063" s="83"/>
      <c r="J1063" s="83"/>
      <c r="K1063" s="83"/>
      <c r="L1063" s="83"/>
    </row>
    <row r="1064" spans="2:12" ht="12.75">
      <c r="B1064" s="83"/>
      <c r="C1064" s="438" t="s">
        <v>1000</v>
      </c>
      <c r="D1064" s="244"/>
      <c r="E1064" s="244"/>
      <c r="F1064" s="244"/>
      <c r="G1064" s="83"/>
      <c r="H1064" s="83"/>
      <c r="I1064" s="83"/>
      <c r="J1064" s="83"/>
      <c r="K1064" s="83"/>
      <c r="L1064" s="83"/>
    </row>
    <row r="1065" spans="2:11" ht="12.75" customHeight="1">
      <c r="B1065" s="20"/>
      <c r="C1065" s="20"/>
      <c r="D1065" s="20"/>
      <c r="E1065" s="20"/>
      <c r="F1065" s="20"/>
      <c r="G1065" s="20"/>
      <c r="H1065" s="20"/>
      <c r="I1065" s="20"/>
      <c r="J1065" s="20"/>
      <c r="K1065" s="20"/>
    </row>
    <row r="1066" spans="1:14" ht="15" customHeight="1">
      <c r="A1066" s="41" t="s">
        <v>832</v>
      </c>
      <c r="B1066" s="508" t="s">
        <v>1698</v>
      </c>
      <c r="C1066" s="282"/>
      <c r="D1066" s="282"/>
      <c r="E1066" s="282"/>
      <c r="F1066" s="282"/>
      <c r="G1066" s="282"/>
      <c r="H1066" s="282"/>
      <c r="I1066" s="282"/>
      <c r="J1066" s="282"/>
      <c r="K1066" s="282"/>
      <c r="L1066" s="282"/>
      <c r="M1066" s="228" t="s">
        <v>832</v>
      </c>
      <c r="N1066" s="42">
        <v>100</v>
      </c>
    </row>
    <row r="1067" spans="2:12" ht="15" customHeight="1">
      <c r="B1067" s="282"/>
      <c r="C1067" s="282"/>
      <c r="D1067" s="282"/>
      <c r="E1067" s="282"/>
      <c r="F1067" s="282"/>
      <c r="G1067" s="282"/>
      <c r="H1067" s="282"/>
      <c r="I1067" s="282"/>
      <c r="J1067" s="282"/>
      <c r="K1067" s="282"/>
      <c r="L1067" s="282"/>
    </row>
    <row r="1068" spans="2:12" ht="15" customHeight="1">
      <c r="B1068" s="248"/>
      <c r="C1068" s="248"/>
      <c r="D1068" s="248"/>
      <c r="E1068" s="248"/>
      <c r="F1068" s="248"/>
      <c r="G1068" s="248"/>
      <c r="H1068" s="248"/>
      <c r="I1068" s="248"/>
      <c r="J1068" s="248"/>
      <c r="K1068" s="248"/>
      <c r="L1068" s="248"/>
    </row>
    <row r="1069" spans="2:11" ht="12.75">
      <c r="B1069" s="20"/>
      <c r="C1069" s="20"/>
      <c r="D1069" s="20"/>
      <c r="E1069" s="20"/>
      <c r="F1069" s="20"/>
      <c r="G1069" s="20"/>
      <c r="H1069" s="20"/>
      <c r="I1069" s="20"/>
      <c r="J1069" s="20"/>
      <c r="K1069" s="20"/>
    </row>
    <row r="1070" spans="1:12" ht="18.75">
      <c r="A1070" s="281" t="s">
        <v>1004</v>
      </c>
      <c r="B1070" s="281"/>
      <c r="C1070" s="281"/>
      <c r="D1070" s="281"/>
      <c r="E1070" s="281"/>
      <c r="F1070" s="281"/>
      <c r="G1070" s="281"/>
      <c r="H1070" s="281"/>
      <c r="I1070" s="281"/>
      <c r="J1070" s="281"/>
      <c r="K1070" s="281"/>
      <c r="L1070" s="281"/>
    </row>
    <row r="1071" spans="2:11" ht="16.5" customHeight="1">
      <c r="B1071" s="20"/>
      <c r="C1071" s="20"/>
      <c r="D1071" s="20"/>
      <c r="E1071" s="20"/>
      <c r="F1071" s="20"/>
      <c r="G1071" s="20"/>
      <c r="H1071" s="20"/>
      <c r="I1071" s="20"/>
      <c r="J1071" s="20"/>
      <c r="K1071" s="20"/>
    </row>
    <row r="1072" spans="1:14" ht="13.5">
      <c r="A1072" s="41" t="s">
        <v>833</v>
      </c>
      <c r="B1072" s="284" t="s">
        <v>1699</v>
      </c>
      <c r="C1072" s="248"/>
      <c r="D1072" s="248"/>
      <c r="E1072" s="248"/>
      <c r="F1072" s="248"/>
      <c r="G1072" s="248"/>
      <c r="H1072" s="248"/>
      <c r="I1072" s="248"/>
      <c r="J1072" s="248"/>
      <c r="K1072" s="248"/>
      <c r="L1072" s="248"/>
      <c r="M1072" s="228" t="s">
        <v>833</v>
      </c>
      <c r="N1072" s="42">
        <v>9</v>
      </c>
    </row>
    <row r="1073" spans="2:11" ht="12.75" customHeight="1">
      <c r="B1073" s="89"/>
      <c r="C1073" s="20"/>
      <c r="D1073" s="20"/>
      <c r="E1073" s="20"/>
      <c r="F1073" s="20"/>
      <c r="G1073" s="20"/>
      <c r="H1073" s="20"/>
      <c r="I1073" s="20"/>
      <c r="J1073" s="20"/>
      <c r="K1073" s="20"/>
    </row>
    <row r="1074" spans="1:14" ht="15.75" customHeight="1">
      <c r="A1074" s="41" t="s">
        <v>834</v>
      </c>
      <c r="B1074" s="370" t="s">
        <v>1711</v>
      </c>
      <c r="C1074" s="385"/>
      <c r="D1074" s="385"/>
      <c r="E1074" s="385"/>
      <c r="F1074" s="385"/>
      <c r="G1074" s="385"/>
      <c r="H1074" s="385"/>
      <c r="I1074" s="385"/>
      <c r="J1074" s="248"/>
      <c r="K1074" s="248"/>
      <c r="L1074" s="248"/>
      <c r="M1074" s="228" t="s">
        <v>834</v>
      </c>
      <c r="N1074" s="42">
        <v>37</v>
      </c>
    </row>
    <row r="1075" spans="1:18" ht="15.75" customHeight="1">
      <c r="A1075" s="41"/>
      <c r="B1075" s="385"/>
      <c r="C1075" s="385"/>
      <c r="D1075" s="385"/>
      <c r="E1075" s="385"/>
      <c r="F1075" s="385"/>
      <c r="G1075" s="385"/>
      <c r="H1075" s="385"/>
      <c r="I1075" s="385"/>
      <c r="J1075" s="248"/>
      <c r="K1075" s="248"/>
      <c r="L1075" s="248"/>
      <c r="P1075" s="23"/>
      <c r="Q1075" s="23"/>
      <c r="R1075" s="23"/>
    </row>
    <row r="1076" spans="2:11" ht="15.75" customHeight="1">
      <c r="B1076" s="20"/>
      <c r="C1076" s="23"/>
      <c r="D1076" s="23"/>
      <c r="E1076" s="23"/>
      <c r="F1076" s="20"/>
      <c r="G1076" s="20"/>
      <c r="H1076" s="20"/>
      <c r="I1076" s="20"/>
      <c r="J1076" s="20"/>
      <c r="K1076" s="20"/>
    </row>
    <row r="1077" spans="2:11" ht="12.75">
      <c r="B1077" s="20"/>
      <c r="C1077" s="23"/>
      <c r="D1077" s="23"/>
      <c r="E1077" s="23"/>
      <c r="F1077" s="20"/>
      <c r="G1077" s="20"/>
      <c r="H1077" s="20"/>
      <c r="I1077" s="20"/>
      <c r="J1077" s="20"/>
      <c r="K1077" s="20"/>
    </row>
    <row r="1078" spans="1:12" ht="18.75">
      <c r="A1078" s="281" t="s">
        <v>1005</v>
      </c>
      <c r="B1078" s="281"/>
      <c r="C1078" s="281"/>
      <c r="D1078" s="281"/>
      <c r="E1078" s="281"/>
      <c r="F1078" s="281"/>
      <c r="G1078" s="281"/>
      <c r="H1078" s="281"/>
      <c r="I1078" s="281"/>
      <c r="J1078" s="281"/>
      <c r="K1078" s="281"/>
      <c r="L1078" s="281"/>
    </row>
    <row r="1079" spans="2:11" ht="13.5" customHeight="1">
      <c r="B1079" s="89"/>
      <c r="C1079" s="20"/>
      <c r="D1079" s="20"/>
      <c r="E1079" s="20"/>
      <c r="F1079" s="20"/>
      <c r="G1079" s="20"/>
      <c r="H1079" s="20"/>
      <c r="I1079" s="20"/>
      <c r="J1079" s="20"/>
      <c r="K1079" s="20"/>
    </row>
    <row r="1080" spans="1:14" ht="14.25">
      <c r="A1080" s="41" t="s">
        <v>835</v>
      </c>
      <c r="B1080" s="370" t="s">
        <v>395</v>
      </c>
      <c r="C1080" s="385"/>
      <c r="D1080" s="385"/>
      <c r="E1080" s="385"/>
      <c r="F1080" s="385"/>
      <c r="G1080" s="385"/>
      <c r="H1080" s="385"/>
      <c r="I1080" s="385"/>
      <c r="J1080" s="92"/>
      <c r="K1080" s="92"/>
      <c r="L1080" s="91"/>
      <c r="M1080" s="228" t="s">
        <v>835</v>
      </c>
      <c r="N1080" s="42">
        <v>5</v>
      </c>
    </row>
    <row r="1081" spans="1:18" ht="14.25">
      <c r="A1081" s="41"/>
      <c r="B1081" s="92"/>
      <c r="C1081" s="92"/>
      <c r="D1081" s="92"/>
      <c r="E1081" s="92"/>
      <c r="F1081" s="92"/>
      <c r="G1081" s="92"/>
      <c r="H1081" s="92"/>
      <c r="I1081" s="92"/>
      <c r="J1081" s="23"/>
      <c r="K1081" s="23"/>
      <c r="L1081" s="91"/>
      <c r="M1081" s="228"/>
      <c r="P1081" s="23"/>
      <c r="Q1081" s="23"/>
      <c r="R1081" s="23"/>
    </row>
    <row r="1082" spans="1:14" ht="14.25">
      <c r="A1082" s="41" t="s">
        <v>836</v>
      </c>
      <c r="B1082" s="370" t="s">
        <v>495</v>
      </c>
      <c r="C1082" s="504"/>
      <c r="D1082" s="504"/>
      <c r="E1082" s="504"/>
      <c r="F1082" s="504"/>
      <c r="G1082" s="504"/>
      <c r="H1082" s="504"/>
      <c r="I1082" s="504"/>
      <c r="J1082" s="92"/>
      <c r="K1082" s="92"/>
      <c r="L1082" s="91"/>
      <c r="M1082" s="228" t="s">
        <v>836</v>
      </c>
      <c r="N1082" s="42">
        <v>0</v>
      </c>
    </row>
    <row r="1083" spans="1:13" ht="14.25">
      <c r="A1083" s="41"/>
      <c r="B1083" s="504"/>
      <c r="C1083" s="504"/>
      <c r="D1083" s="504"/>
      <c r="E1083" s="504"/>
      <c r="F1083" s="504"/>
      <c r="G1083" s="504"/>
      <c r="H1083" s="504"/>
      <c r="I1083" s="504"/>
      <c r="J1083" s="92"/>
      <c r="K1083" s="92"/>
      <c r="L1083" s="91"/>
      <c r="M1083" s="225"/>
    </row>
    <row r="1084" spans="3:5" ht="12.75">
      <c r="C1084" s="23"/>
      <c r="D1084" s="23"/>
      <c r="E1084" s="23"/>
    </row>
    <row r="1085" spans="1:12" ht="35.25" customHeight="1">
      <c r="A1085" s="41" t="s">
        <v>837</v>
      </c>
      <c r="B1085" s="311" t="s">
        <v>1716</v>
      </c>
      <c r="C1085" s="273"/>
      <c r="D1085" s="273"/>
      <c r="E1085" s="273"/>
      <c r="F1085" s="273"/>
      <c r="G1085" s="273"/>
      <c r="H1085" s="273"/>
      <c r="I1085" s="273"/>
      <c r="J1085" s="273"/>
      <c r="K1085" s="273"/>
      <c r="L1085" s="248"/>
    </row>
    <row r="1086" spans="1:15" ht="27" customHeight="1">
      <c r="A1086" s="41"/>
      <c r="B1086" s="273"/>
      <c r="C1086" s="273"/>
      <c r="D1086" s="273"/>
      <c r="E1086" s="273"/>
      <c r="F1086" s="273"/>
      <c r="G1086" s="273"/>
      <c r="H1086" s="273"/>
      <c r="I1086" s="273"/>
      <c r="J1086" s="273"/>
      <c r="K1086" s="273"/>
      <c r="L1086" s="248"/>
      <c r="M1086" s="228" t="s">
        <v>837</v>
      </c>
      <c r="N1086" s="42">
        <v>0</v>
      </c>
      <c r="O1086" s="2" t="s">
        <v>1410</v>
      </c>
    </row>
    <row r="1087" spans="2:21" ht="15">
      <c r="B1087" s="168"/>
      <c r="C1087" s="168"/>
      <c r="D1087" s="168"/>
      <c r="E1087" s="168"/>
      <c r="F1087" s="168"/>
      <c r="G1087" s="168"/>
      <c r="H1087" s="168"/>
      <c r="I1087" s="168"/>
      <c r="J1087" s="168"/>
      <c r="K1087" s="168"/>
      <c r="U1087" s="7"/>
    </row>
    <row r="1088" spans="1:20" ht="36" customHeight="1">
      <c r="A1088" s="421" t="s">
        <v>1677</v>
      </c>
      <c r="B1088" s="439"/>
      <c r="C1088" s="439"/>
      <c r="D1088" s="439"/>
      <c r="E1088" s="439"/>
      <c r="F1088" s="439"/>
      <c r="G1088" s="439"/>
      <c r="H1088" s="439"/>
      <c r="I1088" s="439"/>
      <c r="J1088" s="439"/>
      <c r="K1088" s="439"/>
      <c r="L1088" s="439"/>
      <c r="M1088" s="440"/>
      <c r="N1088" s="440"/>
      <c r="O1088" s="440"/>
      <c r="P1088" s="6"/>
      <c r="Q1088" s="6"/>
      <c r="R1088" s="6"/>
      <c r="S1088" s="7"/>
      <c r="T1088" s="7"/>
    </row>
    <row r="1089" spans="1:20" ht="34.5" customHeight="1">
      <c r="A1089" s="439"/>
      <c r="B1089" s="439"/>
      <c r="C1089" s="439"/>
      <c r="D1089" s="439"/>
      <c r="E1089" s="439"/>
      <c r="F1089" s="439"/>
      <c r="G1089" s="439"/>
      <c r="H1089" s="439"/>
      <c r="I1089" s="439"/>
      <c r="J1089" s="439"/>
      <c r="K1089" s="439"/>
      <c r="L1089" s="439"/>
      <c r="M1089" s="440"/>
      <c r="N1089" s="440"/>
      <c r="O1089" s="440"/>
      <c r="P1089" s="6"/>
      <c r="Q1089" s="6"/>
      <c r="R1089" s="6"/>
      <c r="S1089" s="7"/>
      <c r="T1089" s="7"/>
    </row>
    <row r="1090" spans="2:21" ht="14.25" customHeight="1">
      <c r="B1090" s="111"/>
      <c r="C1090" s="111"/>
      <c r="D1090" s="111"/>
      <c r="E1090" s="111"/>
      <c r="F1090" s="111"/>
      <c r="G1090" s="111"/>
      <c r="H1090" s="111"/>
      <c r="I1090" s="111"/>
      <c r="J1090" s="111"/>
      <c r="K1090" s="111"/>
      <c r="U1090" s="7"/>
    </row>
    <row r="1091" spans="2:11" ht="15">
      <c r="B1091" s="111"/>
      <c r="C1091" s="111"/>
      <c r="D1091" s="111"/>
      <c r="E1091" s="111"/>
      <c r="F1091" s="111"/>
      <c r="G1091" s="111"/>
      <c r="H1091" s="111"/>
      <c r="I1091" s="111"/>
      <c r="J1091" s="111"/>
      <c r="K1091" s="111"/>
    </row>
    <row r="1092" spans="1:20" ht="36" customHeight="1">
      <c r="A1092" s="421" t="s">
        <v>1577</v>
      </c>
      <c r="B1092" s="248"/>
      <c r="C1092" s="248"/>
      <c r="D1092" s="248"/>
      <c r="E1092" s="248"/>
      <c r="F1092" s="248"/>
      <c r="G1092" s="248"/>
      <c r="H1092" s="248"/>
      <c r="I1092" s="248"/>
      <c r="J1092" s="248"/>
      <c r="K1092" s="248"/>
      <c r="L1092" s="248"/>
      <c r="M1092" s="248"/>
      <c r="N1092" s="248"/>
      <c r="O1092" s="248"/>
      <c r="P1092" s="6"/>
      <c r="Q1092" s="6"/>
      <c r="R1092" s="6"/>
      <c r="S1092" s="7"/>
      <c r="T1092" s="7"/>
    </row>
    <row r="1093" spans="1:20" ht="23.25" customHeight="1">
      <c r="A1093" s="248"/>
      <c r="B1093" s="248"/>
      <c r="C1093" s="248"/>
      <c r="D1093" s="248"/>
      <c r="E1093" s="248"/>
      <c r="F1093" s="248"/>
      <c r="G1093" s="248"/>
      <c r="H1093" s="248"/>
      <c r="I1093" s="248"/>
      <c r="J1093" s="248"/>
      <c r="K1093" s="248"/>
      <c r="L1093" s="248"/>
      <c r="M1093" s="248"/>
      <c r="N1093" s="248"/>
      <c r="O1093" s="248"/>
      <c r="P1093" s="6"/>
      <c r="Q1093" s="6"/>
      <c r="R1093" s="6"/>
      <c r="S1093" s="7"/>
      <c r="T1093" s="7"/>
    </row>
    <row r="1094" spans="1:15" ht="12.75">
      <c r="A1094" s="509" t="s">
        <v>1826</v>
      </c>
      <c r="B1094" s="273"/>
      <c r="C1094" s="273"/>
      <c r="D1094" s="273"/>
      <c r="E1094" s="273"/>
      <c r="F1094" s="273"/>
      <c r="G1094" s="273"/>
      <c r="H1094" s="273"/>
      <c r="I1094" s="273"/>
      <c r="J1094" s="273"/>
      <c r="K1094" s="273"/>
      <c r="L1094" s="273"/>
      <c r="M1094" s="248"/>
      <c r="N1094" s="248"/>
      <c r="O1094" s="248"/>
    </row>
    <row r="1095" spans="1:15" ht="12.75">
      <c r="A1095" s="248"/>
      <c r="B1095" s="248"/>
      <c r="C1095" s="248"/>
      <c r="D1095" s="248"/>
      <c r="E1095" s="248"/>
      <c r="F1095" s="248"/>
      <c r="G1095" s="248"/>
      <c r="H1095" s="248"/>
      <c r="I1095" s="248"/>
      <c r="J1095" s="248"/>
      <c r="K1095" s="248"/>
      <c r="L1095" s="248"/>
      <c r="M1095" s="248"/>
      <c r="N1095" s="248"/>
      <c r="O1095" s="248"/>
    </row>
    <row r="1096" spans="1:15" ht="17.25" customHeight="1">
      <c r="A1096" s="248"/>
      <c r="B1096" s="248"/>
      <c r="C1096" s="248"/>
      <c r="D1096" s="248"/>
      <c r="E1096" s="248"/>
      <c r="F1096" s="248"/>
      <c r="G1096" s="248"/>
      <c r="H1096" s="248"/>
      <c r="I1096" s="248"/>
      <c r="J1096" s="248"/>
      <c r="K1096" s="248"/>
      <c r="L1096" s="248"/>
      <c r="M1096" s="248"/>
      <c r="N1096" s="248"/>
      <c r="O1096" s="248"/>
    </row>
    <row r="1097" spans="1:12" ht="18.75" customHeight="1">
      <c r="A1097" s="112"/>
      <c r="B1097" s="112"/>
      <c r="C1097" s="112"/>
      <c r="D1097" s="112"/>
      <c r="E1097" s="112"/>
      <c r="F1097" s="112"/>
      <c r="G1097" s="112"/>
      <c r="H1097" s="112"/>
      <c r="I1097" s="112"/>
      <c r="J1097" s="112"/>
      <c r="K1097" s="112"/>
      <c r="L1097" s="112"/>
    </row>
    <row r="1098" spans="1:12" ht="15" customHeight="1">
      <c r="A1098" s="507" t="s">
        <v>1576</v>
      </c>
      <c r="B1098" s="273"/>
      <c r="C1098" s="273"/>
      <c r="D1098" s="273"/>
      <c r="E1098" s="273"/>
      <c r="F1098" s="273"/>
      <c r="G1098" s="273"/>
      <c r="H1098" s="273"/>
      <c r="I1098" s="273"/>
      <c r="J1098" s="273"/>
      <c r="K1098" s="273"/>
      <c r="L1098" s="273"/>
    </row>
    <row r="1099" spans="1:12" ht="15" customHeight="1">
      <c r="A1099" s="273"/>
      <c r="B1099" s="273"/>
      <c r="C1099" s="273"/>
      <c r="D1099" s="273"/>
      <c r="E1099" s="273"/>
      <c r="F1099" s="273"/>
      <c r="G1099" s="273"/>
      <c r="H1099" s="273"/>
      <c r="I1099" s="273"/>
      <c r="J1099" s="273"/>
      <c r="K1099" s="273"/>
      <c r="L1099" s="273"/>
    </row>
    <row r="1100" spans="1:12" ht="15" customHeight="1">
      <c r="A1100" s="273"/>
      <c r="B1100" s="273"/>
      <c r="C1100" s="273"/>
      <c r="D1100" s="273"/>
      <c r="E1100" s="273"/>
      <c r="F1100" s="273"/>
      <c r="G1100" s="273"/>
      <c r="H1100" s="273"/>
      <c r="I1100" s="273"/>
      <c r="J1100" s="273"/>
      <c r="K1100" s="273"/>
      <c r="L1100" s="273"/>
    </row>
    <row r="1101" spans="1:12" ht="15" customHeight="1">
      <c r="A1101" s="273"/>
      <c r="B1101" s="273"/>
      <c r="C1101" s="273"/>
      <c r="D1101" s="273"/>
      <c r="E1101" s="273"/>
      <c r="F1101" s="273"/>
      <c r="G1101" s="273"/>
      <c r="H1101" s="273"/>
      <c r="I1101" s="273"/>
      <c r="J1101" s="273"/>
      <c r="K1101" s="273"/>
      <c r="L1101" s="273"/>
    </row>
    <row r="1102" spans="1:12" ht="12.75" customHeight="1">
      <c r="A1102" s="273"/>
      <c r="B1102" s="273"/>
      <c r="C1102" s="273"/>
      <c r="D1102" s="273"/>
      <c r="E1102" s="273"/>
      <c r="F1102" s="273"/>
      <c r="G1102" s="273"/>
      <c r="H1102" s="273"/>
      <c r="I1102" s="273"/>
      <c r="J1102" s="273"/>
      <c r="K1102" s="273"/>
      <c r="L1102" s="273"/>
    </row>
    <row r="1103" spans="1:12" ht="24.75" customHeight="1">
      <c r="A1103" s="273"/>
      <c r="B1103" s="273"/>
      <c r="C1103" s="273"/>
      <c r="D1103" s="273"/>
      <c r="E1103" s="273"/>
      <c r="F1103" s="273"/>
      <c r="G1103" s="273"/>
      <c r="H1103" s="273"/>
      <c r="I1103" s="273"/>
      <c r="J1103" s="273"/>
      <c r="K1103" s="273"/>
      <c r="L1103" s="273"/>
    </row>
    <row r="1104" spans="1:12" ht="24.75" customHeight="1">
      <c r="A1104" s="273"/>
      <c r="B1104" s="273"/>
      <c r="C1104" s="273"/>
      <c r="D1104" s="273"/>
      <c r="E1104" s="273"/>
      <c r="F1104" s="273"/>
      <c r="G1104" s="273"/>
      <c r="H1104" s="273"/>
      <c r="I1104" s="273"/>
      <c r="J1104" s="273"/>
      <c r="K1104" s="273"/>
      <c r="L1104" s="273"/>
    </row>
    <row r="1105" spans="1:12" ht="24.75" customHeight="1">
      <c r="A1105" s="273"/>
      <c r="B1105" s="273"/>
      <c r="C1105" s="273"/>
      <c r="D1105" s="273"/>
      <c r="E1105" s="273"/>
      <c r="F1105" s="273"/>
      <c r="G1105" s="273"/>
      <c r="H1105" s="273"/>
      <c r="I1105" s="273"/>
      <c r="J1105" s="273"/>
      <c r="K1105" s="273"/>
      <c r="L1105" s="273"/>
    </row>
    <row r="1106" spans="1:12" ht="24.75" customHeight="1">
      <c r="A1106" s="273"/>
      <c r="B1106" s="273"/>
      <c r="C1106" s="273"/>
      <c r="D1106" s="273"/>
      <c r="E1106" s="273"/>
      <c r="F1106" s="273"/>
      <c r="G1106" s="273"/>
      <c r="H1106" s="273"/>
      <c r="I1106" s="273"/>
      <c r="J1106" s="273"/>
      <c r="K1106" s="273"/>
      <c r="L1106" s="273"/>
    </row>
    <row r="1107" spans="2:11" ht="24.75" customHeight="1">
      <c r="B1107" s="111"/>
      <c r="C1107" s="111"/>
      <c r="D1107" s="111"/>
      <c r="E1107" s="111"/>
      <c r="F1107" s="111"/>
      <c r="G1107" s="111"/>
      <c r="H1107" s="111"/>
      <c r="I1107" s="111"/>
      <c r="J1107" s="111"/>
      <c r="K1107" s="111"/>
    </row>
    <row r="1108" spans="1:15" ht="18.75">
      <c r="A1108" s="446" t="s">
        <v>398</v>
      </c>
      <c r="B1108" s="447"/>
      <c r="C1108" s="447"/>
      <c r="D1108" s="447"/>
      <c r="E1108" s="447"/>
      <c r="F1108" s="447"/>
      <c r="G1108" s="447"/>
      <c r="H1108" s="447"/>
      <c r="I1108" s="447"/>
      <c r="J1108" s="447"/>
      <c r="K1108" s="448"/>
      <c r="N1108" s="449" t="s">
        <v>1366</v>
      </c>
      <c r="O1108" s="449"/>
    </row>
    <row r="1109" spans="2:11" ht="15">
      <c r="B1109" s="111"/>
      <c r="C1109" s="111"/>
      <c r="D1109" s="111"/>
      <c r="E1109" s="111"/>
      <c r="F1109" s="111"/>
      <c r="G1109" s="111"/>
      <c r="H1109" s="111"/>
      <c r="I1109" s="111"/>
      <c r="J1109" s="111"/>
      <c r="K1109" s="111"/>
    </row>
    <row r="1110" spans="1:15" ht="27" customHeight="1">
      <c r="A1110" s="441" t="s">
        <v>399</v>
      </c>
      <c r="B1110" s="442"/>
      <c r="C1110" s="442"/>
      <c r="D1110" s="442"/>
      <c r="E1110" s="442"/>
      <c r="F1110" s="442"/>
      <c r="G1110" s="442"/>
      <c r="H1110" s="442"/>
      <c r="I1110" s="442"/>
      <c r="J1110" s="442"/>
      <c r="K1110" s="443"/>
      <c r="N1110" s="174" t="s">
        <v>1228</v>
      </c>
      <c r="O1110" s="174" t="s">
        <v>1367</v>
      </c>
    </row>
    <row r="1111" spans="1:15" ht="29.25" customHeight="1">
      <c r="A1111" s="113" t="s">
        <v>400</v>
      </c>
      <c r="B1111" s="444" t="s">
        <v>838</v>
      </c>
      <c r="C1111" s="248"/>
      <c r="D1111" s="248"/>
      <c r="E1111" s="248"/>
      <c r="F1111" s="248"/>
      <c r="G1111" s="248"/>
      <c r="H1111" s="248"/>
      <c r="I1111" s="248"/>
      <c r="J1111" s="248"/>
      <c r="K1111" s="248"/>
      <c r="M1111" s="242" t="s">
        <v>400</v>
      </c>
      <c r="N1111" s="42">
        <v>4</v>
      </c>
      <c r="O1111" s="42">
        <v>4</v>
      </c>
    </row>
    <row r="1112" spans="1:15" ht="14.25">
      <c r="A1112" s="113" t="s">
        <v>401</v>
      </c>
      <c r="B1112" s="445" t="s">
        <v>408</v>
      </c>
      <c r="C1112" s="248"/>
      <c r="D1112" s="248"/>
      <c r="E1112" s="248"/>
      <c r="F1112" s="248"/>
      <c r="G1112" s="248"/>
      <c r="H1112" s="248"/>
      <c r="I1112" s="248"/>
      <c r="J1112" s="248"/>
      <c r="K1112" s="248"/>
      <c r="M1112" s="242" t="s">
        <v>401</v>
      </c>
      <c r="N1112" s="42">
        <v>4</v>
      </c>
      <c r="O1112" s="42">
        <v>4</v>
      </c>
    </row>
    <row r="1113" spans="1:15" ht="12.75" customHeight="1">
      <c r="A1113" s="113" t="s">
        <v>402</v>
      </c>
      <c r="B1113" s="445" t="s">
        <v>409</v>
      </c>
      <c r="C1113" s="248"/>
      <c r="D1113" s="248"/>
      <c r="E1113" s="248"/>
      <c r="F1113" s="248"/>
      <c r="G1113" s="248"/>
      <c r="H1113" s="248"/>
      <c r="I1113" s="248"/>
      <c r="J1113" s="248"/>
      <c r="K1113" s="248"/>
      <c r="M1113" s="242" t="s">
        <v>402</v>
      </c>
      <c r="N1113" s="42">
        <v>4</v>
      </c>
      <c r="O1113" s="42">
        <v>4</v>
      </c>
    </row>
    <row r="1114" spans="1:15" ht="12.75" customHeight="1">
      <c r="A1114" s="113" t="s">
        <v>403</v>
      </c>
      <c r="B1114" s="445" t="s">
        <v>410</v>
      </c>
      <c r="C1114" s="248"/>
      <c r="D1114" s="248"/>
      <c r="E1114" s="248"/>
      <c r="F1114" s="248"/>
      <c r="G1114" s="248"/>
      <c r="H1114" s="248"/>
      <c r="I1114" s="248"/>
      <c r="J1114" s="248"/>
      <c r="K1114" s="248"/>
      <c r="M1114" s="242" t="s">
        <v>403</v>
      </c>
      <c r="N1114" s="42">
        <v>4</v>
      </c>
      <c r="O1114" s="42">
        <v>4</v>
      </c>
    </row>
    <row r="1115" spans="1:15" ht="30" customHeight="1">
      <c r="A1115" s="113" t="s">
        <v>404</v>
      </c>
      <c r="B1115" s="445" t="s">
        <v>411</v>
      </c>
      <c r="C1115" s="248"/>
      <c r="D1115" s="248"/>
      <c r="E1115" s="248"/>
      <c r="F1115" s="248"/>
      <c r="G1115" s="248"/>
      <c r="H1115" s="248"/>
      <c r="I1115" s="248"/>
      <c r="J1115" s="248"/>
      <c r="K1115" s="248"/>
      <c r="M1115" s="242" t="s">
        <v>404</v>
      </c>
      <c r="N1115" s="42">
        <v>3</v>
      </c>
      <c r="O1115" s="42">
        <v>3</v>
      </c>
    </row>
    <row r="1116" spans="1:15" ht="14.25">
      <c r="A1116" s="113" t="s">
        <v>405</v>
      </c>
      <c r="B1116" s="445" t="s">
        <v>1363</v>
      </c>
      <c r="C1116" s="248"/>
      <c r="D1116" s="248"/>
      <c r="E1116" s="248"/>
      <c r="F1116" s="248"/>
      <c r="G1116" s="248"/>
      <c r="H1116" s="248"/>
      <c r="I1116" s="248"/>
      <c r="J1116" s="248"/>
      <c r="K1116" s="248"/>
      <c r="M1116" s="242" t="s">
        <v>405</v>
      </c>
      <c r="N1116" s="42">
        <v>2</v>
      </c>
      <c r="O1116" s="42">
        <v>2</v>
      </c>
    </row>
    <row r="1117" spans="1:15" ht="12.75" customHeight="1">
      <c r="A1117" s="113" t="s">
        <v>406</v>
      </c>
      <c r="B1117" s="445" t="s">
        <v>1364</v>
      </c>
      <c r="C1117" s="248"/>
      <c r="D1117" s="248"/>
      <c r="E1117" s="248"/>
      <c r="F1117" s="248"/>
      <c r="G1117" s="248"/>
      <c r="H1117" s="248"/>
      <c r="I1117" s="248"/>
      <c r="J1117" s="248"/>
      <c r="K1117" s="248"/>
      <c r="M1117" s="242" t="s">
        <v>406</v>
      </c>
      <c r="N1117" s="42">
        <v>2</v>
      </c>
      <c r="O1117" s="42">
        <v>2</v>
      </c>
    </row>
    <row r="1118" spans="1:15" ht="12.75" customHeight="1">
      <c r="A1118" s="113" t="s">
        <v>407</v>
      </c>
      <c r="B1118" s="445" t="s">
        <v>1365</v>
      </c>
      <c r="C1118" s="248"/>
      <c r="D1118" s="248"/>
      <c r="E1118" s="248"/>
      <c r="F1118" s="248"/>
      <c r="G1118" s="248"/>
      <c r="H1118" s="248"/>
      <c r="I1118" s="248"/>
      <c r="J1118" s="248"/>
      <c r="K1118" s="248"/>
      <c r="M1118" s="242" t="s">
        <v>407</v>
      </c>
      <c r="N1118" s="42">
        <v>2</v>
      </c>
      <c r="O1118" s="42">
        <v>2</v>
      </c>
    </row>
    <row r="1119" spans="1:11" ht="12.75">
      <c r="A1119"/>
      <c r="B1119"/>
      <c r="C1119"/>
      <c r="D1119"/>
      <c r="E1119"/>
      <c r="F1119"/>
      <c r="G1119"/>
      <c r="H1119"/>
      <c r="I1119"/>
      <c r="J1119"/>
      <c r="K1119"/>
    </row>
    <row r="1120" spans="1:17" ht="28.5" customHeight="1">
      <c r="A1120" s="441" t="s">
        <v>1368</v>
      </c>
      <c r="B1120" s="442"/>
      <c r="C1120" s="442"/>
      <c r="D1120" s="442"/>
      <c r="E1120" s="442"/>
      <c r="F1120" s="442"/>
      <c r="G1120" s="442"/>
      <c r="H1120" s="442"/>
      <c r="I1120" s="442"/>
      <c r="J1120" s="442"/>
      <c r="K1120" s="443"/>
      <c r="N1120" s="174" t="s">
        <v>1228</v>
      </c>
      <c r="O1120" s="174" t="s">
        <v>1367</v>
      </c>
      <c r="Q1120"/>
    </row>
    <row r="1121" spans="1:17" ht="14.25">
      <c r="A1121" s="113" t="s">
        <v>1369</v>
      </c>
      <c r="B1121" s="444" t="s">
        <v>1382</v>
      </c>
      <c r="C1121" s="248"/>
      <c r="D1121" s="248"/>
      <c r="E1121" s="248"/>
      <c r="F1121" s="248"/>
      <c r="G1121" s="248"/>
      <c r="H1121" s="248"/>
      <c r="I1121" s="248"/>
      <c r="J1121" s="248"/>
      <c r="K1121" s="248"/>
      <c r="M1121" s="242" t="s">
        <v>1369</v>
      </c>
      <c r="N1121" s="42">
        <v>3</v>
      </c>
      <c r="O1121" s="42">
        <v>3</v>
      </c>
      <c r="Q1121"/>
    </row>
    <row r="1122" spans="1:17" ht="14.25">
      <c r="A1122" s="113" t="s">
        <v>1370</v>
      </c>
      <c r="B1122" s="444" t="s">
        <v>1383</v>
      </c>
      <c r="C1122" s="248"/>
      <c r="D1122" s="248"/>
      <c r="E1122" s="248"/>
      <c r="F1122" s="248"/>
      <c r="G1122" s="248"/>
      <c r="H1122" s="248"/>
      <c r="I1122" s="248"/>
      <c r="J1122" s="248"/>
      <c r="K1122" s="248"/>
      <c r="M1122" s="242" t="s">
        <v>1370</v>
      </c>
      <c r="N1122" s="42">
        <v>3</v>
      </c>
      <c r="O1122" s="42">
        <v>3</v>
      </c>
      <c r="Q1122"/>
    </row>
    <row r="1123" spans="1:17" ht="14.25">
      <c r="A1123" s="113" t="s">
        <v>1371</v>
      </c>
      <c r="B1123" s="444" t="s">
        <v>1384</v>
      </c>
      <c r="C1123" s="248"/>
      <c r="D1123" s="248"/>
      <c r="E1123" s="248"/>
      <c r="F1123" s="248"/>
      <c r="G1123" s="248"/>
      <c r="H1123" s="248"/>
      <c r="I1123" s="248"/>
      <c r="J1123" s="248"/>
      <c r="K1123" s="248"/>
      <c r="M1123" s="242" t="s">
        <v>1371</v>
      </c>
      <c r="N1123" s="42">
        <v>3</v>
      </c>
      <c r="O1123" s="42">
        <v>3</v>
      </c>
      <c r="Q1123"/>
    </row>
    <row r="1124" spans="1:17" ht="14.25">
      <c r="A1124" s="113" t="s">
        <v>1372</v>
      </c>
      <c r="B1124" s="444" t="s">
        <v>1385</v>
      </c>
      <c r="C1124" s="248"/>
      <c r="D1124" s="248"/>
      <c r="E1124" s="248"/>
      <c r="F1124" s="248"/>
      <c r="G1124" s="248"/>
      <c r="H1124" s="248"/>
      <c r="I1124" s="248"/>
      <c r="J1124" s="248"/>
      <c r="K1124" s="248"/>
      <c r="M1124" s="242" t="s">
        <v>1372</v>
      </c>
      <c r="N1124" s="42">
        <v>3</v>
      </c>
      <c r="O1124" s="42">
        <v>3</v>
      </c>
      <c r="Q1124"/>
    </row>
    <row r="1125" spans="1:17" ht="14.25">
      <c r="A1125" s="113" t="s">
        <v>1373</v>
      </c>
      <c r="B1125" s="444" t="s">
        <v>1386</v>
      </c>
      <c r="C1125" s="248"/>
      <c r="D1125" s="248"/>
      <c r="E1125" s="248"/>
      <c r="F1125" s="248"/>
      <c r="G1125" s="248"/>
      <c r="H1125" s="248"/>
      <c r="I1125" s="248"/>
      <c r="J1125" s="248"/>
      <c r="K1125" s="248"/>
      <c r="M1125" s="242" t="s">
        <v>1373</v>
      </c>
      <c r="N1125" s="42">
        <v>4</v>
      </c>
      <c r="O1125" s="42">
        <v>4</v>
      </c>
      <c r="Q1125"/>
    </row>
    <row r="1126" spans="1:17" ht="14.25">
      <c r="A1126" s="113" t="s">
        <v>1374</v>
      </c>
      <c r="B1126" s="444" t="s">
        <v>1387</v>
      </c>
      <c r="C1126" s="248"/>
      <c r="D1126" s="248"/>
      <c r="E1126" s="248"/>
      <c r="F1126" s="248"/>
      <c r="G1126" s="248"/>
      <c r="H1126" s="248"/>
      <c r="I1126" s="248"/>
      <c r="J1126" s="248"/>
      <c r="K1126" s="248"/>
      <c r="M1126" s="242" t="s">
        <v>1374</v>
      </c>
      <c r="N1126" s="42">
        <v>4</v>
      </c>
      <c r="O1126" s="42">
        <v>4</v>
      </c>
      <c r="Q1126"/>
    </row>
    <row r="1127" spans="1:17" ht="14.25" customHeight="1">
      <c r="A1127" s="113" t="s">
        <v>1375</v>
      </c>
      <c r="B1127" s="444" t="s">
        <v>1388</v>
      </c>
      <c r="C1127" s="248"/>
      <c r="D1127" s="248"/>
      <c r="E1127" s="248"/>
      <c r="F1127" s="248"/>
      <c r="G1127" s="248"/>
      <c r="H1127" s="248"/>
      <c r="I1127" s="248"/>
      <c r="J1127" s="248"/>
      <c r="K1127" s="248"/>
      <c r="M1127" s="242" t="s">
        <v>1375</v>
      </c>
      <c r="N1127" s="42">
        <v>4</v>
      </c>
      <c r="O1127" s="42">
        <v>4</v>
      </c>
      <c r="Q1127"/>
    </row>
    <row r="1128" spans="1:17" ht="14.25" customHeight="1">
      <c r="A1128" s="113" t="s">
        <v>1376</v>
      </c>
      <c r="B1128" s="444" t="s">
        <v>1411</v>
      </c>
      <c r="C1128" s="248"/>
      <c r="D1128" s="248"/>
      <c r="E1128" s="248"/>
      <c r="F1128" s="248"/>
      <c r="G1128" s="248"/>
      <c r="H1128" s="248"/>
      <c r="I1128" s="248"/>
      <c r="J1128" s="248"/>
      <c r="K1128" s="248"/>
      <c r="M1128" s="242" t="s">
        <v>1376</v>
      </c>
      <c r="N1128" s="42">
        <v>3</v>
      </c>
      <c r="O1128" s="42">
        <v>3</v>
      </c>
      <c r="Q1128"/>
    </row>
    <row r="1129" spans="1:17" ht="14.25" customHeight="1">
      <c r="A1129" s="113" t="s">
        <v>1377</v>
      </c>
      <c r="B1129" s="444" t="s">
        <v>1412</v>
      </c>
      <c r="C1129" s="248"/>
      <c r="D1129" s="248"/>
      <c r="E1129" s="248"/>
      <c r="F1129" s="248"/>
      <c r="G1129" s="248"/>
      <c r="H1129" s="248"/>
      <c r="I1129" s="248"/>
      <c r="J1129" s="248"/>
      <c r="K1129" s="248"/>
      <c r="M1129" s="242" t="s">
        <v>1377</v>
      </c>
      <c r="N1129" s="42">
        <v>2</v>
      </c>
      <c r="O1129" s="42">
        <v>2</v>
      </c>
      <c r="Q1129"/>
    </row>
    <row r="1130" spans="1:17" ht="14.25" customHeight="1">
      <c r="A1130" s="113" t="s">
        <v>1378</v>
      </c>
      <c r="B1130" s="444" t="s">
        <v>1413</v>
      </c>
      <c r="C1130" s="248"/>
      <c r="D1130" s="248"/>
      <c r="E1130" s="248"/>
      <c r="F1130" s="248"/>
      <c r="G1130" s="248"/>
      <c r="H1130" s="248"/>
      <c r="I1130" s="248"/>
      <c r="J1130" s="248"/>
      <c r="K1130" s="248"/>
      <c r="M1130" s="242" t="s">
        <v>1378</v>
      </c>
      <c r="N1130" s="42">
        <v>3</v>
      </c>
      <c r="O1130" s="42">
        <v>3</v>
      </c>
      <c r="Q1130"/>
    </row>
    <row r="1131" spans="1:17" ht="14.25" customHeight="1">
      <c r="A1131" s="113" t="s">
        <v>1379</v>
      </c>
      <c r="B1131" s="444" t="s">
        <v>1827</v>
      </c>
      <c r="C1131" s="248"/>
      <c r="D1131" s="248"/>
      <c r="E1131" s="248"/>
      <c r="F1131" s="248"/>
      <c r="G1131" s="248"/>
      <c r="H1131" s="248"/>
      <c r="I1131" s="248"/>
      <c r="J1131" s="248"/>
      <c r="K1131" s="248"/>
      <c r="M1131" s="242" t="s">
        <v>1379</v>
      </c>
      <c r="N1131" s="42">
        <v>2</v>
      </c>
      <c r="O1131" s="42">
        <v>2</v>
      </c>
      <c r="Q1131"/>
    </row>
    <row r="1132" spans="1:17" ht="14.25" customHeight="1">
      <c r="A1132" s="113" t="s">
        <v>1380</v>
      </c>
      <c r="B1132" s="444" t="s">
        <v>496</v>
      </c>
      <c r="C1132" s="248"/>
      <c r="D1132" s="248"/>
      <c r="E1132" s="248"/>
      <c r="F1132" s="248"/>
      <c r="G1132" s="248"/>
      <c r="H1132" s="248"/>
      <c r="I1132" s="248"/>
      <c r="J1132" s="248"/>
      <c r="K1132" s="248"/>
      <c r="M1132" s="242" t="s">
        <v>1380</v>
      </c>
      <c r="N1132" s="42">
        <v>2</v>
      </c>
      <c r="O1132" s="42">
        <v>2</v>
      </c>
      <c r="Q1132"/>
    </row>
    <row r="1133" spans="1:17" ht="14.25">
      <c r="A1133" s="113" t="s">
        <v>1381</v>
      </c>
      <c r="B1133" s="444" t="s">
        <v>497</v>
      </c>
      <c r="C1133" s="248"/>
      <c r="D1133" s="248"/>
      <c r="E1133" s="248"/>
      <c r="F1133" s="248"/>
      <c r="G1133" s="248"/>
      <c r="H1133" s="248"/>
      <c r="I1133" s="248"/>
      <c r="J1133" s="248"/>
      <c r="K1133" s="248"/>
      <c r="M1133" s="242" t="s">
        <v>1381</v>
      </c>
      <c r="N1133" s="42">
        <v>4</v>
      </c>
      <c r="O1133" s="42">
        <v>4</v>
      </c>
      <c r="Q1133"/>
    </row>
    <row r="1134" spans="1:11" ht="12.75">
      <c r="A1134"/>
      <c r="B1134"/>
      <c r="C1134"/>
      <c r="D1134"/>
      <c r="E1134"/>
      <c r="F1134"/>
      <c r="G1134"/>
      <c r="H1134"/>
      <c r="I1134"/>
      <c r="J1134"/>
      <c r="K1134"/>
    </row>
    <row r="1135" spans="1:17" ht="30" customHeight="1">
      <c r="A1135" s="441" t="s">
        <v>498</v>
      </c>
      <c r="B1135" s="442"/>
      <c r="C1135" s="442"/>
      <c r="D1135" s="442"/>
      <c r="E1135" s="442"/>
      <c r="F1135" s="442"/>
      <c r="G1135" s="442"/>
      <c r="H1135" s="442"/>
      <c r="I1135" s="442"/>
      <c r="J1135" s="442"/>
      <c r="K1135" s="443"/>
      <c r="N1135" s="174" t="s">
        <v>1228</v>
      </c>
      <c r="O1135" s="174" t="s">
        <v>1367</v>
      </c>
      <c r="Q1135"/>
    </row>
    <row r="1136" spans="1:17" ht="14.25" customHeight="1">
      <c r="A1136" s="113" t="s">
        <v>499</v>
      </c>
      <c r="B1136" s="444" t="s">
        <v>548</v>
      </c>
      <c r="C1136" s="248"/>
      <c r="D1136" s="248"/>
      <c r="E1136" s="248"/>
      <c r="F1136" s="248"/>
      <c r="G1136" s="248"/>
      <c r="H1136" s="248"/>
      <c r="I1136" s="248"/>
      <c r="J1136" s="248"/>
      <c r="K1136" s="248"/>
      <c r="M1136" s="242" t="s">
        <v>499</v>
      </c>
      <c r="N1136" s="42">
        <v>4</v>
      </c>
      <c r="O1136" s="42">
        <v>4</v>
      </c>
      <c r="Q1136"/>
    </row>
    <row r="1137" spans="1:17" ht="14.25" customHeight="1">
      <c r="A1137" s="113" t="s">
        <v>500</v>
      </c>
      <c r="B1137" s="444" t="s">
        <v>549</v>
      </c>
      <c r="C1137" s="248"/>
      <c r="D1137" s="248"/>
      <c r="E1137" s="248"/>
      <c r="F1137" s="248"/>
      <c r="G1137" s="248"/>
      <c r="H1137" s="248"/>
      <c r="I1137" s="248"/>
      <c r="J1137" s="248"/>
      <c r="K1137" s="248"/>
      <c r="M1137" s="242" t="s">
        <v>500</v>
      </c>
      <c r="N1137" s="42">
        <v>4</v>
      </c>
      <c r="O1137" s="42">
        <v>4</v>
      </c>
      <c r="Q1137"/>
    </row>
    <row r="1138" spans="1:17" ht="14.25" customHeight="1">
      <c r="A1138" s="1"/>
      <c r="B1138" s="111"/>
      <c r="C1138" s="111"/>
      <c r="D1138" s="111"/>
      <c r="E1138" s="111"/>
      <c r="F1138" s="111"/>
      <c r="G1138" s="111"/>
      <c r="H1138" s="111"/>
      <c r="I1138" s="111"/>
      <c r="J1138" s="111"/>
      <c r="K1138" s="111"/>
      <c r="Q1138"/>
    </row>
    <row r="1139" spans="1:15" ht="20.25" customHeight="1">
      <c r="A1139" s="446" t="s">
        <v>550</v>
      </c>
      <c r="B1139" s="447"/>
      <c r="C1139" s="447"/>
      <c r="D1139" s="447"/>
      <c r="E1139" s="447"/>
      <c r="F1139" s="447"/>
      <c r="G1139" s="447"/>
      <c r="H1139" s="447"/>
      <c r="I1139" s="447"/>
      <c r="J1139" s="447"/>
      <c r="K1139" s="448"/>
      <c r="N1139" s="449" t="s">
        <v>1366</v>
      </c>
      <c r="O1139" s="449"/>
    </row>
    <row r="1140" spans="2:11" ht="14.25" customHeight="1">
      <c r="B1140" s="111"/>
      <c r="C1140" s="111"/>
      <c r="D1140" s="111"/>
      <c r="E1140" s="111"/>
      <c r="F1140" s="111"/>
      <c r="G1140" s="111"/>
      <c r="H1140" s="111"/>
      <c r="I1140" s="111"/>
      <c r="J1140" s="111"/>
      <c r="K1140" s="111"/>
    </row>
    <row r="1141" spans="1:18" ht="26.25" customHeight="1">
      <c r="A1141" s="441" t="s">
        <v>551</v>
      </c>
      <c r="B1141" s="442"/>
      <c r="C1141" s="442"/>
      <c r="D1141" s="442"/>
      <c r="E1141" s="442"/>
      <c r="F1141" s="442"/>
      <c r="G1141" s="442"/>
      <c r="H1141" s="442"/>
      <c r="I1141" s="442"/>
      <c r="J1141" s="442"/>
      <c r="K1141" s="443"/>
      <c r="N1141" s="174" t="s">
        <v>1228</v>
      </c>
      <c r="O1141" s="174" t="s">
        <v>1367</v>
      </c>
      <c r="R1141"/>
    </row>
    <row r="1142" spans="1:18" ht="14.25" customHeight="1">
      <c r="A1142" s="113" t="s">
        <v>552</v>
      </c>
      <c r="B1142" s="444" t="s">
        <v>1712</v>
      </c>
      <c r="C1142" s="248"/>
      <c r="D1142" s="248"/>
      <c r="E1142" s="248"/>
      <c r="F1142" s="248"/>
      <c r="G1142" s="248"/>
      <c r="H1142" s="248"/>
      <c r="I1142" s="248"/>
      <c r="J1142" s="248"/>
      <c r="K1142" s="248"/>
      <c r="M1142" s="242" t="s">
        <v>552</v>
      </c>
      <c r="N1142" s="42">
        <v>3</v>
      </c>
      <c r="O1142" s="42">
        <v>3</v>
      </c>
      <c r="R1142"/>
    </row>
    <row r="1143" spans="1:18" ht="14.25" customHeight="1">
      <c r="A1143" s="113" t="s">
        <v>553</v>
      </c>
      <c r="B1143" s="444" t="s">
        <v>841</v>
      </c>
      <c r="C1143" s="248"/>
      <c r="D1143" s="248"/>
      <c r="E1143" s="248"/>
      <c r="F1143" s="248"/>
      <c r="G1143" s="248"/>
      <c r="H1143" s="248"/>
      <c r="I1143" s="248"/>
      <c r="J1143" s="248"/>
      <c r="K1143" s="248"/>
      <c r="M1143" s="242" t="s">
        <v>553</v>
      </c>
      <c r="N1143" s="42">
        <v>5</v>
      </c>
      <c r="O1143" s="42">
        <v>5</v>
      </c>
      <c r="R1143"/>
    </row>
    <row r="1144" spans="1:18" ht="14.25" customHeight="1">
      <c r="A1144" s="113" t="s">
        <v>554</v>
      </c>
      <c r="B1144" s="444" t="s">
        <v>1713</v>
      </c>
      <c r="C1144" s="248"/>
      <c r="D1144" s="248"/>
      <c r="E1144" s="248"/>
      <c r="F1144" s="248"/>
      <c r="G1144" s="248"/>
      <c r="H1144" s="248"/>
      <c r="I1144" s="248"/>
      <c r="J1144" s="248"/>
      <c r="K1144" s="248"/>
      <c r="M1144" s="242" t="s">
        <v>554</v>
      </c>
      <c r="N1144" s="42">
        <v>4</v>
      </c>
      <c r="O1144" s="42">
        <v>4</v>
      </c>
      <c r="R1144"/>
    </row>
    <row r="1145" spans="1:18" ht="14.25" customHeight="1">
      <c r="A1145" s="113" t="s">
        <v>555</v>
      </c>
      <c r="B1145" s="444" t="s">
        <v>1714</v>
      </c>
      <c r="C1145" s="248"/>
      <c r="D1145" s="248"/>
      <c r="E1145" s="248"/>
      <c r="F1145" s="248"/>
      <c r="G1145" s="248"/>
      <c r="H1145" s="248"/>
      <c r="I1145" s="248"/>
      <c r="J1145" s="248"/>
      <c r="K1145" s="248"/>
      <c r="M1145" s="242" t="s">
        <v>555</v>
      </c>
      <c r="N1145" s="42">
        <v>3</v>
      </c>
      <c r="O1145" s="42">
        <v>4</v>
      </c>
      <c r="R1145"/>
    </row>
    <row r="1146" spans="1:18" ht="14.25" customHeight="1">
      <c r="A1146" s="113" t="s">
        <v>842</v>
      </c>
      <c r="B1146" s="444" t="s">
        <v>839</v>
      </c>
      <c r="C1146" s="248"/>
      <c r="D1146" s="248"/>
      <c r="E1146" s="248"/>
      <c r="F1146" s="248"/>
      <c r="G1146" s="248"/>
      <c r="H1146" s="248"/>
      <c r="I1146" s="248"/>
      <c r="J1146" s="248"/>
      <c r="K1146" s="248"/>
      <c r="M1146" s="242" t="s">
        <v>842</v>
      </c>
      <c r="N1146" s="42">
        <v>4</v>
      </c>
      <c r="O1146" s="42">
        <v>4</v>
      </c>
      <c r="R1146"/>
    </row>
    <row r="1147" spans="1:11" ht="14.25" customHeight="1">
      <c r="A1147"/>
      <c r="B1147"/>
      <c r="C1147"/>
      <c r="D1147"/>
      <c r="E1147"/>
      <c r="F1147"/>
      <c r="G1147"/>
      <c r="H1147"/>
      <c r="I1147"/>
      <c r="J1147"/>
      <c r="K1147"/>
    </row>
    <row r="1148" spans="1:18" ht="25.5">
      <c r="A1148" s="441" t="s">
        <v>53</v>
      </c>
      <c r="B1148" s="442"/>
      <c r="C1148" s="442"/>
      <c r="D1148" s="442"/>
      <c r="E1148" s="442"/>
      <c r="F1148" s="442"/>
      <c r="G1148" s="442"/>
      <c r="H1148" s="442"/>
      <c r="I1148" s="442"/>
      <c r="J1148" s="442"/>
      <c r="K1148" s="443"/>
      <c r="N1148" s="174" t="s">
        <v>1228</v>
      </c>
      <c r="O1148" s="174" t="s">
        <v>1367</v>
      </c>
      <c r="R1148"/>
    </row>
    <row r="1149" spans="1:19" ht="14.25">
      <c r="A1149" s="113" t="s">
        <v>843</v>
      </c>
      <c r="B1149" s="444" t="s">
        <v>337</v>
      </c>
      <c r="C1149" s="248"/>
      <c r="D1149" s="248"/>
      <c r="E1149" s="248"/>
      <c r="F1149" s="248"/>
      <c r="G1149" s="248"/>
      <c r="H1149" s="248"/>
      <c r="I1149" s="248"/>
      <c r="J1149" s="248"/>
      <c r="K1149" s="248"/>
      <c r="M1149" s="242" t="s">
        <v>843</v>
      </c>
      <c r="N1149" s="42">
        <v>3</v>
      </c>
      <c r="O1149" s="42">
        <v>3</v>
      </c>
      <c r="Q1149"/>
      <c r="R1149"/>
      <c r="S1149"/>
    </row>
    <row r="1150" spans="1:19" ht="14.25" customHeight="1">
      <c r="A1150" s="113" t="s">
        <v>844</v>
      </c>
      <c r="B1150" s="444" t="s">
        <v>338</v>
      </c>
      <c r="C1150" s="248"/>
      <c r="D1150" s="248"/>
      <c r="E1150" s="248"/>
      <c r="F1150" s="248"/>
      <c r="G1150" s="248"/>
      <c r="H1150" s="248"/>
      <c r="I1150" s="248"/>
      <c r="J1150" s="248"/>
      <c r="K1150" s="248"/>
      <c r="M1150" s="242" t="s">
        <v>844</v>
      </c>
      <c r="N1150" s="42">
        <v>4</v>
      </c>
      <c r="O1150" s="42">
        <v>4</v>
      </c>
      <c r="Q1150"/>
      <c r="R1150"/>
      <c r="S1150"/>
    </row>
    <row r="1151" spans="1:19" ht="14.25" customHeight="1">
      <c r="A1151"/>
      <c r="B1151"/>
      <c r="C1151"/>
      <c r="D1151"/>
      <c r="E1151"/>
      <c r="F1151"/>
      <c r="G1151"/>
      <c r="H1151"/>
      <c r="I1151"/>
      <c r="J1151"/>
      <c r="K1151"/>
      <c r="Q1151"/>
      <c r="R1151"/>
      <c r="S1151"/>
    </row>
    <row r="1152" spans="1:19" ht="25.5">
      <c r="A1152" s="441" t="s">
        <v>335</v>
      </c>
      <c r="B1152" s="442"/>
      <c r="C1152" s="442"/>
      <c r="D1152" s="442"/>
      <c r="E1152" s="442"/>
      <c r="F1152" s="442"/>
      <c r="G1152" s="442"/>
      <c r="H1152" s="442"/>
      <c r="I1152" s="442"/>
      <c r="J1152" s="442"/>
      <c r="K1152" s="443"/>
      <c r="N1152" s="174" t="s">
        <v>1228</v>
      </c>
      <c r="O1152" s="174" t="s">
        <v>1367</v>
      </c>
      <c r="Q1152"/>
      <c r="R1152"/>
      <c r="S1152"/>
    </row>
    <row r="1153" spans="1:19" ht="14.25">
      <c r="A1153" s="113" t="s">
        <v>845</v>
      </c>
      <c r="B1153" s="444" t="s">
        <v>339</v>
      </c>
      <c r="C1153" s="248"/>
      <c r="D1153" s="248"/>
      <c r="E1153" s="248"/>
      <c r="F1153" s="248"/>
      <c r="G1153" s="248"/>
      <c r="H1153" s="248"/>
      <c r="I1153" s="248"/>
      <c r="J1153" s="248"/>
      <c r="K1153" s="248"/>
      <c r="M1153" s="242" t="s">
        <v>845</v>
      </c>
      <c r="N1153" s="42">
        <v>4</v>
      </c>
      <c r="O1153" s="42">
        <v>4</v>
      </c>
      <c r="Q1153"/>
      <c r="R1153"/>
      <c r="S1153"/>
    </row>
    <row r="1154" spans="1:19" ht="14.25">
      <c r="A1154" s="113" t="s">
        <v>846</v>
      </c>
      <c r="B1154" s="444" t="s">
        <v>340</v>
      </c>
      <c r="C1154" s="248"/>
      <c r="D1154" s="248"/>
      <c r="E1154" s="248"/>
      <c r="F1154" s="248"/>
      <c r="G1154" s="248"/>
      <c r="H1154" s="248"/>
      <c r="I1154" s="248"/>
      <c r="J1154" s="248"/>
      <c r="K1154" s="248"/>
      <c r="M1154" s="242" t="s">
        <v>846</v>
      </c>
      <c r="N1154" s="42">
        <v>5</v>
      </c>
      <c r="O1154" s="42">
        <v>5</v>
      </c>
      <c r="Q1154"/>
      <c r="R1154"/>
      <c r="S1154"/>
    </row>
    <row r="1155" spans="1:19" ht="12.75">
      <c r="A1155"/>
      <c r="B1155"/>
      <c r="C1155"/>
      <c r="D1155"/>
      <c r="E1155"/>
      <c r="F1155"/>
      <c r="G1155"/>
      <c r="H1155"/>
      <c r="I1155"/>
      <c r="J1155"/>
      <c r="K1155"/>
      <c r="Q1155"/>
      <c r="R1155"/>
      <c r="S1155"/>
    </row>
    <row r="1156" spans="1:19" ht="25.5">
      <c r="A1156" s="441" t="s">
        <v>336</v>
      </c>
      <c r="B1156" s="442"/>
      <c r="C1156" s="442"/>
      <c r="D1156" s="442"/>
      <c r="E1156" s="442"/>
      <c r="F1156" s="442"/>
      <c r="G1156" s="442"/>
      <c r="H1156" s="442"/>
      <c r="I1156" s="442"/>
      <c r="J1156" s="442"/>
      <c r="K1156" s="443"/>
      <c r="N1156" s="174" t="s">
        <v>1228</v>
      </c>
      <c r="O1156" s="174" t="s">
        <v>1367</v>
      </c>
      <c r="Q1156"/>
      <c r="R1156"/>
      <c r="S1156"/>
    </row>
    <row r="1157" spans="1:19" ht="14.25" customHeight="1">
      <c r="A1157" s="113" t="s">
        <v>52</v>
      </c>
      <c r="B1157" s="444" t="s">
        <v>341</v>
      </c>
      <c r="C1157" s="248"/>
      <c r="D1157" s="248"/>
      <c r="E1157" s="248"/>
      <c r="F1157" s="248"/>
      <c r="G1157" s="248"/>
      <c r="H1157" s="248"/>
      <c r="I1157" s="248"/>
      <c r="J1157" s="248"/>
      <c r="K1157" s="248"/>
      <c r="M1157" s="242" t="s">
        <v>52</v>
      </c>
      <c r="N1157" s="42">
        <v>3</v>
      </c>
      <c r="O1157" s="42">
        <v>3</v>
      </c>
      <c r="Q1157"/>
      <c r="R1157"/>
      <c r="S1157"/>
    </row>
    <row r="1158" spans="1:19" ht="14.25" customHeight="1">
      <c r="A1158" s="113" t="s">
        <v>345</v>
      </c>
      <c r="B1158" s="444" t="s">
        <v>342</v>
      </c>
      <c r="C1158" s="248"/>
      <c r="D1158" s="248"/>
      <c r="E1158" s="248"/>
      <c r="F1158" s="248"/>
      <c r="G1158" s="248"/>
      <c r="H1158" s="248"/>
      <c r="I1158" s="248"/>
      <c r="J1158" s="248"/>
      <c r="K1158" s="248"/>
      <c r="M1158" s="242" t="s">
        <v>345</v>
      </c>
      <c r="N1158" s="42">
        <v>4</v>
      </c>
      <c r="O1158" s="42">
        <v>4</v>
      </c>
      <c r="Q1158"/>
      <c r="R1158"/>
      <c r="S1158"/>
    </row>
    <row r="1159" spans="1:17" ht="14.25" customHeight="1">
      <c r="A1159" s="1"/>
      <c r="B1159" s="111"/>
      <c r="C1159" s="111"/>
      <c r="D1159" s="111"/>
      <c r="E1159" s="111"/>
      <c r="F1159" s="111"/>
      <c r="G1159" s="111"/>
      <c r="H1159" s="111"/>
      <c r="I1159" s="111"/>
      <c r="J1159" s="111"/>
      <c r="K1159" s="111"/>
      <c r="Q1159"/>
    </row>
    <row r="1160" spans="1:15" ht="21" customHeight="1">
      <c r="A1160" s="446" t="s">
        <v>343</v>
      </c>
      <c r="B1160" s="447"/>
      <c r="C1160" s="447"/>
      <c r="D1160" s="447"/>
      <c r="E1160" s="447"/>
      <c r="F1160" s="447"/>
      <c r="G1160" s="447"/>
      <c r="H1160" s="447"/>
      <c r="I1160" s="447"/>
      <c r="J1160" s="447"/>
      <c r="K1160" s="448"/>
      <c r="N1160" s="449" t="s">
        <v>1366</v>
      </c>
      <c r="O1160" s="449"/>
    </row>
    <row r="1161" spans="1:17" ht="12.75">
      <c r="A1161"/>
      <c r="B1161"/>
      <c r="C1161"/>
      <c r="D1161"/>
      <c r="E1161"/>
      <c r="F1161"/>
      <c r="G1161"/>
      <c r="H1161"/>
      <c r="I1161"/>
      <c r="J1161"/>
      <c r="K1161"/>
      <c r="N1161"/>
      <c r="O1161"/>
      <c r="Q1161"/>
    </row>
    <row r="1162" spans="1:18" ht="24.75" customHeight="1">
      <c r="A1162" s="441" t="s">
        <v>344</v>
      </c>
      <c r="B1162" s="442"/>
      <c r="C1162" s="442"/>
      <c r="D1162" s="442"/>
      <c r="E1162" s="442"/>
      <c r="F1162" s="442"/>
      <c r="G1162" s="442"/>
      <c r="H1162" s="442"/>
      <c r="I1162" s="442"/>
      <c r="J1162" s="442"/>
      <c r="K1162" s="443"/>
      <c r="N1162" s="174" t="s">
        <v>1228</v>
      </c>
      <c r="O1162" s="174" t="s">
        <v>1367</v>
      </c>
      <c r="Q1162"/>
      <c r="R1162"/>
    </row>
    <row r="1163" spans="1:18" ht="14.25" customHeight="1">
      <c r="A1163" s="113" t="s">
        <v>346</v>
      </c>
      <c r="B1163" s="444" t="s">
        <v>348</v>
      </c>
      <c r="C1163" s="248"/>
      <c r="D1163" s="248"/>
      <c r="E1163" s="248"/>
      <c r="F1163" s="248"/>
      <c r="G1163" s="248"/>
      <c r="H1163" s="248"/>
      <c r="I1163" s="248"/>
      <c r="J1163" s="248"/>
      <c r="K1163" s="248"/>
      <c r="M1163" s="242" t="s">
        <v>346</v>
      </c>
      <c r="N1163" s="42">
        <v>3</v>
      </c>
      <c r="O1163" s="42">
        <v>3</v>
      </c>
      <c r="Q1163"/>
      <c r="R1163"/>
    </row>
    <row r="1164" spans="1:18" ht="14.25">
      <c r="A1164" s="113" t="s">
        <v>347</v>
      </c>
      <c r="B1164" s="444" t="s">
        <v>349</v>
      </c>
      <c r="C1164" s="248"/>
      <c r="D1164" s="248"/>
      <c r="E1164" s="248"/>
      <c r="F1164" s="248"/>
      <c r="G1164" s="248"/>
      <c r="H1164" s="248"/>
      <c r="I1164" s="248"/>
      <c r="J1164" s="248"/>
      <c r="K1164" s="248"/>
      <c r="M1164" s="242" t="s">
        <v>347</v>
      </c>
      <c r="N1164" s="42">
        <v>3</v>
      </c>
      <c r="O1164" s="42">
        <v>3</v>
      </c>
      <c r="Q1164"/>
      <c r="R1164"/>
    </row>
    <row r="1165" spans="1:18" ht="14.25">
      <c r="A1165" s="113" t="s">
        <v>353</v>
      </c>
      <c r="B1165" s="444" t="s">
        <v>350</v>
      </c>
      <c r="C1165" s="248"/>
      <c r="D1165" s="248"/>
      <c r="E1165" s="248"/>
      <c r="F1165" s="248"/>
      <c r="G1165" s="248"/>
      <c r="H1165" s="248"/>
      <c r="I1165" s="248"/>
      <c r="J1165" s="248"/>
      <c r="K1165" s="248"/>
      <c r="M1165" s="242" t="s">
        <v>353</v>
      </c>
      <c r="N1165" s="42">
        <v>4</v>
      </c>
      <c r="O1165" s="42">
        <v>4</v>
      </c>
      <c r="Q1165"/>
      <c r="R1165"/>
    </row>
    <row r="1166" spans="1:17" ht="14.25" customHeight="1">
      <c r="A1166" s="462" t="s">
        <v>351</v>
      </c>
      <c r="B1166" s="463"/>
      <c r="C1166" s="463"/>
      <c r="D1166" s="463"/>
      <c r="E1166" s="463"/>
      <c r="F1166" s="463"/>
      <c r="G1166" s="463"/>
      <c r="H1166" s="463"/>
      <c r="I1166" s="463"/>
      <c r="J1166" s="463"/>
      <c r="K1166" s="463"/>
      <c r="N1166"/>
      <c r="O1166"/>
      <c r="Q1166"/>
    </row>
    <row r="1167" spans="1:18" ht="25.5" customHeight="1">
      <c r="A1167" s="464"/>
      <c r="B1167" s="464"/>
      <c r="C1167" s="464"/>
      <c r="D1167" s="464"/>
      <c r="E1167" s="464"/>
      <c r="F1167" s="464"/>
      <c r="G1167" s="464"/>
      <c r="H1167" s="464"/>
      <c r="I1167" s="464"/>
      <c r="J1167" s="464"/>
      <c r="K1167" s="464"/>
      <c r="N1167" s="174" t="s">
        <v>1228</v>
      </c>
      <c r="O1167" s="174" t="s">
        <v>1367</v>
      </c>
      <c r="R1167"/>
    </row>
    <row r="1168" spans="1:18" ht="14.25">
      <c r="A1168" s="113" t="s">
        <v>355</v>
      </c>
      <c r="B1168" s="444" t="s">
        <v>352</v>
      </c>
      <c r="C1168" s="248"/>
      <c r="D1168" s="248"/>
      <c r="E1168" s="248"/>
      <c r="F1168" s="248"/>
      <c r="G1168" s="248"/>
      <c r="H1168" s="248"/>
      <c r="I1168" s="248"/>
      <c r="J1168" s="248"/>
      <c r="K1168" s="248"/>
      <c r="M1168" s="242" t="s">
        <v>355</v>
      </c>
      <c r="N1168" s="42">
        <v>3</v>
      </c>
      <c r="O1168" s="42">
        <v>3</v>
      </c>
      <c r="R1168"/>
    </row>
    <row r="1169" spans="1:14" ht="12.75">
      <c r="A1169"/>
      <c r="B1169"/>
      <c r="C1169"/>
      <c r="D1169"/>
      <c r="E1169"/>
      <c r="F1169"/>
      <c r="G1169"/>
      <c r="H1169"/>
      <c r="I1169"/>
      <c r="J1169"/>
      <c r="K1169"/>
      <c r="N1169"/>
    </row>
    <row r="1170" spans="1:18" ht="30" customHeight="1">
      <c r="A1170" s="441" t="s">
        <v>354</v>
      </c>
      <c r="B1170" s="465"/>
      <c r="C1170" s="465"/>
      <c r="D1170" s="465"/>
      <c r="E1170" s="465"/>
      <c r="F1170" s="465"/>
      <c r="G1170" s="465"/>
      <c r="H1170" s="465"/>
      <c r="I1170" s="465"/>
      <c r="J1170" s="465"/>
      <c r="K1170" s="466"/>
      <c r="N1170" s="174" t="s">
        <v>1228</v>
      </c>
      <c r="O1170" s="174" t="s">
        <v>1367</v>
      </c>
      <c r="R1170"/>
    </row>
    <row r="1171" spans="1:34" ht="18" customHeight="1">
      <c r="A1171" s="113" t="s">
        <v>358</v>
      </c>
      <c r="B1171" s="444" t="s">
        <v>356</v>
      </c>
      <c r="C1171" s="248"/>
      <c r="D1171" s="248"/>
      <c r="E1171" s="248"/>
      <c r="F1171" s="248"/>
      <c r="G1171" s="248"/>
      <c r="H1171" s="248"/>
      <c r="I1171" s="248"/>
      <c r="J1171" s="248"/>
      <c r="K1171" s="248"/>
      <c r="M1171" s="242" t="s">
        <v>358</v>
      </c>
      <c r="N1171" s="42">
        <v>3</v>
      </c>
      <c r="O1171" s="42">
        <v>3</v>
      </c>
      <c r="R1171"/>
      <c r="AG1171" s="154"/>
      <c r="AH1171" s="110"/>
    </row>
    <row r="1172" spans="1:34" ht="18" customHeight="1">
      <c r="A1172"/>
      <c r="B1172"/>
      <c r="C1172"/>
      <c r="D1172"/>
      <c r="E1172"/>
      <c r="F1172"/>
      <c r="G1172"/>
      <c r="H1172"/>
      <c r="I1172"/>
      <c r="J1172"/>
      <c r="K1172"/>
      <c r="N1172"/>
      <c r="O1172"/>
      <c r="AG1172" s="154"/>
      <c r="AH1172" s="110"/>
    </row>
    <row r="1173" spans="1:18" ht="25.5">
      <c r="A1173" s="441" t="s">
        <v>357</v>
      </c>
      <c r="B1173" s="442"/>
      <c r="C1173" s="442"/>
      <c r="D1173" s="442"/>
      <c r="E1173" s="442"/>
      <c r="F1173" s="442"/>
      <c r="G1173" s="442"/>
      <c r="H1173" s="442"/>
      <c r="I1173" s="442"/>
      <c r="J1173" s="442"/>
      <c r="K1173" s="443"/>
      <c r="N1173" s="174" t="s">
        <v>1228</v>
      </c>
      <c r="O1173" s="174" t="s">
        <v>1367</v>
      </c>
      <c r="R1173"/>
    </row>
    <row r="1174" spans="1:18" ht="14.25">
      <c r="A1174" s="113" t="s">
        <v>361</v>
      </c>
      <c r="B1174" s="444" t="s">
        <v>359</v>
      </c>
      <c r="C1174" s="248"/>
      <c r="D1174" s="248"/>
      <c r="E1174" s="248"/>
      <c r="F1174" s="248"/>
      <c r="G1174" s="248"/>
      <c r="H1174" s="248"/>
      <c r="I1174" s="248"/>
      <c r="J1174" s="248"/>
      <c r="K1174" s="248"/>
      <c r="M1174" s="242" t="s">
        <v>361</v>
      </c>
      <c r="N1174" s="42">
        <v>3</v>
      </c>
      <c r="O1174" s="42">
        <v>3</v>
      </c>
      <c r="R1174"/>
    </row>
    <row r="1175" spans="1:15" ht="18" customHeight="1">
      <c r="A1175"/>
      <c r="B1175"/>
      <c r="C1175"/>
      <c r="D1175"/>
      <c r="E1175"/>
      <c r="F1175"/>
      <c r="G1175"/>
      <c r="H1175"/>
      <c r="I1175"/>
      <c r="J1175"/>
      <c r="K1175"/>
      <c r="N1175"/>
      <c r="O1175"/>
    </row>
    <row r="1176" spans="1:18" ht="24.75" customHeight="1">
      <c r="A1176" s="441" t="s">
        <v>360</v>
      </c>
      <c r="B1176" s="442"/>
      <c r="C1176" s="442"/>
      <c r="D1176" s="442"/>
      <c r="E1176" s="442"/>
      <c r="F1176" s="442"/>
      <c r="G1176" s="442"/>
      <c r="H1176" s="442"/>
      <c r="I1176" s="442"/>
      <c r="J1176" s="442"/>
      <c r="K1176" s="443"/>
      <c r="N1176" s="174" t="s">
        <v>1228</v>
      </c>
      <c r="O1176" s="174" t="s">
        <v>1367</v>
      </c>
      <c r="R1176"/>
    </row>
    <row r="1177" spans="1:18" ht="14.25" customHeight="1">
      <c r="A1177" s="113" t="s">
        <v>363</v>
      </c>
      <c r="B1177" s="444" t="s">
        <v>1403</v>
      </c>
      <c r="C1177" s="248"/>
      <c r="D1177" s="248"/>
      <c r="E1177" s="248"/>
      <c r="F1177" s="248"/>
      <c r="G1177" s="248"/>
      <c r="H1177" s="248"/>
      <c r="I1177" s="248"/>
      <c r="J1177" s="248"/>
      <c r="K1177" s="248"/>
      <c r="M1177" s="242" t="s">
        <v>363</v>
      </c>
      <c r="N1177" s="42">
        <v>2</v>
      </c>
      <c r="O1177" s="42">
        <v>3</v>
      </c>
      <c r="R1177"/>
    </row>
    <row r="1178" spans="1:32" ht="14.25" customHeight="1">
      <c r="A1178"/>
      <c r="B1178"/>
      <c r="C1178"/>
      <c r="D1178"/>
      <c r="E1178"/>
      <c r="F1178"/>
      <c r="G1178"/>
      <c r="H1178"/>
      <c r="I1178"/>
      <c r="J1178"/>
      <c r="K1178"/>
      <c r="N1178"/>
      <c r="O1178"/>
      <c r="AF1178" s="110"/>
    </row>
    <row r="1179" spans="1:32" ht="26.25" customHeight="1">
      <c r="A1179" s="441" t="s">
        <v>362</v>
      </c>
      <c r="B1179" s="442"/>
      <c r="C1179" s="442"/>
      <c r="D1179" s="442"/>
      <c r="E1179" s="442"/>
      <c r="F1179" s="442"/>
      <c r="G1179" s="442"/>
      <c r="H1179" s="442"/>
      <c r="I1179" s="442"/>
      <c r="J1179" s="442"/>
      <c r="K1179" s="443"/>
      <c r="N1179" s="174" t="s">
        <v>1228</v>
      </c>
      <c r="O1179" s="174" t="s">
        <v>1367</v>
      </c>
      <c r="R1179"/>
      <c r="AF1179" s="110"/>
    </row>
    <row r="1180" spans="1:35" ht="12.75" customHeight="1">
      <c r="A1180" s="113" t="s">
        <v>1405</v>
      </c>
      <c r="B1180" s="444" t="s">
        <v>364</v>
      </c>
      <c r="C1180" s="248"/>
      <c r="D1180" s="248"/>
      <c r="E1180" s="248"/>
      <c r="F1180" s="248"/>
      <c r="G1180" s="248"/>
      <c r="H1180" s="248"/>
      <c r="I1180" s="248"/>
      <c r="J1180" s="248"/>
      <c r="K1180" s="248"/>
      <c r="M1180" s="242" t="s">
        <v>1405</v>
      </c>
      <c r="N1180" s="42">
        <v>3</v>
      </c>
      <c r="O1180" s="42">
        <v>3</v>
      </c>
      <c r="R1180"/>
      <c r="AI1180" s="110"/>
    </row>
    <row r="1181" spans="1:35" ht="12.75" customHeight="1">
      <c r="A1181"/>
      <c r="B1181"/>
      <c r="C1181"/>
      <c r="D1181"/>
      <c r="E1181"/>
      <c r="F1181"/>
      <c r="G1181"/>
      <c r="H1181"/>
      <c r="I1181"/>
      <c r="J1181"/>
      <c r="K1181"/>
      <c r="N1181"/>
      <c r="O1181"/>
      <c r="AI1181" s="110"/>
    </row>
    <row r="1182" spans="1:18" ht="33" customHeight="1">
      <c r="A1182" s="450" t="s">
        <v>1404</v>
      </c>
      <c r="B1182" s="451"/>
      <c r="C1182" s="451"/>
      <c r="D1182" s="451"/>
      <c r="E1182" s="451"/>
      <c r="F1182" s="451"/>
      <c r="G1182" s="451"/>
      <c r="H1182" s="451"/>
      <c r="I1182" s="451"/>
      <c r="J1182" s="451"/>
      <c r="K1182" s="452"/>
      <c r="N1182" s="174" t="s">
        <v>1228</v>
      </c>
      <c r="O1182" s="174" t="s">
        <v>1367</v>
      </c>
      <c r="R1182"/>
    </row>
    <row r="1183" spans="1:18" ht="14.25">
      <c r="A1183" s="113" t="s">
        <v>1408</v>
      </c>
      <c r="B1183" s="444" t="s">
        <v>1406</v>
      </c>
      <c r="C1183" s="248"/>
      <c r="D1183" s="248"/>
      <c r="E1183" s="248"/>
      <c r="F1183" s="248"/>
      <c r="G1183" s="248"/>
      <c r="H1183" s="248"/>
      <c r="I1183" s="248"/>
      <c r="J1183" s="248"/>
      <c r="K1183" s="248"/>
      <c r="M1183" s="242" t="s">
        <v>1408</v>
      </c>
      <c r="N1183" s="42">
        <v>4</v>
      </c>
      <c r="O1183" s="42">
        <v>4</v>
      </c>
      <c r="R1183"/>
    </row>
    <row r="1184" spans="1:15" ht="12.75">
      <c r="A1184"/>
      <c r="B1184"/>
      <c r="C1184"/>
      <c r="D1184"/>
      <c r="E1184"/>
      <c r="F1184"/>
      <c r="G1184"/>
      <c r="H1184"/>
      <c r="I1184"/>
      <c r="J1184"/>
      <c r="K1184"/>
      <c r="N1184"/>
      <c r="O1184"/>
    </row>
    <row r="1185" spans="1:18" ht="28.5" customHeight="1">
      <c r="A1185" s="441" t="s">
        <v>1407</v>
      </c>
      <c r="B1185" s="442"/>
      <c r="C1185" s="442"/>
      <c r="D1185" s="442"/>
      <c r="E1185" s="442"/>
      <c r="F1185" s="442"/>
      <c r="G1185" s="442"/>
      <c r="H1185" s="442"/>
      <c r="I1185" s="442"/>
      <c r="J1185" s="442"/>
      <c r="K1185" s="443"/>
      <c r="N1185" s="174" t="s">
        <v>1228</v>
      </c>
      <c r="O1185" s="174" t="s">
        <v>1367</v>
      </c>
      <c r="R1185"/>
    </row>
    <row r="1186" spans="1:36" ht="14.25">
      <c r="A1186" s="113" t="s">
        <v>840</v>
      </c>
      <c r="B1186" s="444" t="s">
        <v>1409</v>
      </c>
      <c r="C1186" s="248"/>
      <c r="D1186" s="248"/>
      <c r="E1186" s="248"/>
      <c r="F1186" s="248"/>
      <c r="G1186" s="248"/>
      <c r="H1186" s="248"/>
      <c r="I1186" s="248"/>
      <c r="J1186" s="248"/>
      <c r="K1186" s="248"/>
      <c r="M1186" s="242" t="s">
        <v>840</v>
      </c>
      <c r="N1186" s="42">
        <v>4</v>
      </c>
      <c r="O1186" s="42">
        <v>4</v>
      </c>
      <c r="R1186"/>
      <c r="AE1186" s="110"/>
      <c r="AJ1186" s="110"/>
    </row>
    <row r="1187" spans="1:36" ht="14.25">
      <c r="A1187" s="113"/>
      <c r="B1187" s="173"/>
      <c r="C1187" s="71"/>
      <c r="D1187" s="71"/>
      <c r="E1187" s="71"/>
      <c r="F1187" s="71"/>
      <c r="G1187" s="71"/>
      <c r="H1187" s="71"/>
      <c r="I1187" s="71"/>
      <c r="J1187" s="71"/>
      <c r="K1187" s="71"/>
      <c r="M1187" s="242"/>
      <c r="N1187" s="113"/>
      <c r="O1187" s="113"/>
      <c r="R1187"/>
      <c r="AE1187" s="110"/>
      <c r="AJ1187" s="110"/>
    </row>
    <row r="1188" spans="1:18" ht="37.5" customHeight="1">
      <c r="A1188" s="461" t="s">
        <v>1678</v>
      </c>
      <c r="B1188" s="461"/>
      <c r="C1188" s="461"/>
      <c r="D1188" s="461"/>
      <c r="E1188" s="461"/>
      <c r="F1188" s="461"/>
      <c r="G1188" s="461"/>
      <c r="H1188" s="461"/>
      <c r="I1188" s="461"/>
      <c r="J1188" s="461"/>
      <c r="K1188" s="461"/>
      <c r="L1188" s="461"/>
      <c r="M1188" s="461"/>
      <c r="N1188" s="248"/>
      <c r="O1188" s="248"/>
      <c r="R1188"/>
    </row>
    <row r="1189" spans="1:17" ht="38.25" customHeight="1">
      <c r="A1189" s="461"/>
      <c r="B1189" s="461"/>
      <c r="C1189" s="461"/>
      <c r="D1189" s="461"/>
      <c r="E1189" s="461"/>
      <c r="F1189" s="461"/>
      <c r="G1189" s="461"/>
      <c r="H1189" s="461"/>
      <c r="I1189" s="461"/>
      <c r="J1189" s="461"/>
      <c r="K1189" s="461"/>
      <c r="L1189" s="461"/>
      <c r="M1189" s="461"/>
      <c r="N1189" s="248"/>
      <c r="O1189" s="248"/>
      <c r="Q1189"/>
    </row>
    <row r="1190" spans="1:36" s="110" customFormat="1" ht="20.25">
      <c r="A1190" s="178"/>
      <c r="B1190" s="178"/>
      <c r="C1190" s="178"/>
      <c r="D1190" s="178"/>
      <c r="E1190" s="178"/>
      <c r="F1190" s="178"/>
      <c r="G1190" s="178"/>
      <c r="H1190" s="178"/>
      <c r="I1190" s="178"/>
      <c r="J1190" s="178"/>
      <c r="K1190" s="178"/>
      <c r="L1190" s="178"/>
      <c r="M1190" s="240"/>
      <c r="N1190" s="83"/>
      <c r="O1190" s="83"/>
      <c r="P1190" s="83"/>
      <c r="R1190" s="83"/>
      <c r="S1190" s="83"/>
      <c r="T1190" s="83"/>
      <c r="U1190" s="83"/>
      <c r="V1190" s="83"/>
      <c r="W1190" s="83"/>
      <c r="AE1190"/>
      <c r="AF1190"/>
      <c r="AG1190" s="1"/>
      <c r="AH1190"/>
      <c r="AI1190"/>
      <c r="AJ1190"/>
    </row>
    <row r="1191" spans="1:36" s="110" customFormat="1" ht="20.25">
      <c r="A1191" s="178"/>
      <c r="B1191" s="178"/>
      <c r="C1191" s="178"/>
      <c r="D1191" s="178"/>
      <c r="E1191" s="178"/>
      <c r="F1191" s="178"/>
      <c r="G1191" s="178"/>
      <c r="H1191" s="178"/>
      <c r="I1191" s="178"/>
      <c r="J1191" s="178"/>
      <c r="K1191" s="178"/>
      <c r="L1191" s="178"/>
      <c r="M1191" s="240"/>
      <c r="N1191" s="83"/>
      <c r="O1191" s="83"/>
      <c r="P1191" s="83"/>
      <c r="R1191" s="83"/>
      <c r="S1191" s="83"/>
      <c r="T1191" s="83"/>
      <c r="U1191" s="83"/>
      <c r="V1191" s="83"/>
      <c r="W1191" s="83"/>
      <c r="AE1191"/>
      <c r="AF1191"/>
      <c r="AG1191" s="1"/>
      <c r="AH1191"/>
      <c r="AI1191"/>
      <c r="AJ1191"/>
    </row>
    <row r="1192" spans="1:12" ht="14.25" customHeight="1">
      <c r="A1192" s="20"/>
      <c r="B1192" s="1"/>
      <c r="C1192" s="1"/>
      <c r="D1192" s="1"/>
      <c r="E1192" s="1"/>
      <c r="F1192" s="1"/>
      <c r="G1192" s="1"/>
      <c r="H1192" s="1"/>
      <c r="I1192" s="1"/>
      <c r="J1192" s="1"/>
      <c r="K1192" s="1"/>
      <c r="L1192" s="1"/>
    </row>
    <row r="1193" spans="1:12" ht="12.75">
      <c r="A1193" s="20"/>
      <c r="B1193" s="455" t="s">
        <v>456</v>
      </c>
      <c r="C1193" s="456"/>
      <c r="D1193" s="456"/>
      <c r="E1193" s="456"/>
      <c r="F1193" s="456"/>
      <c r="G1193" s="456"/>
      <c r="H1193" s="456"/>
      <c r="I1193" s="456"/>
      <c r="J1193" s="456"/>
      <c r="K1193" s="456"/>
      <c r="L1193" s="457"/>
    </row>
    <row r="1194" spans="1:12" ht="12.75">
      <c r="A1194" s="20"/>
      <c r="B1194" s="458"/>
      <c r="C1194" s="459"/>
      <c r="D1194" s="459"/>
      <c r="E1194" s="459"/>
      <c r="F1194" s="459"/>
      <c r="G1194" s="459"/>
      <c r="H1194" s="459"/>
      <c r="I1194" s="459"/>
      <c r="J1194" s="459"/>
      <c r="K1194" s="459"/>
      <c r="L1194" s="460"/>
    </row>
    <row r="1195" spans="1:12" ht="12.75">
      <c r="A1195" s="20"/>
      <c r="B1195" s="20"/>
      <c r="C1195" s="20"/>
      <c r="D1195" s="20"/>
      <c r="E1195" s="20"/>
      <c r="F1195" s="20"/>
      <c r="G1195" s="20"/>
      <c r="H1195" s="20"/>
      <c r="I1195" s="20"/>
      <c r="J1195" s="20"/>
      <c r="K1195" s="20"/>
      <c r="L1195" s="20"/>
    </row>
    <row r="1196" spans="2:12" ht="12.75">
      <c r="B1196" s="453" t="s">
        <v>1828</v>
      </c>
      <c r="C1196" s="453"/>
      <c r="D1196" s="453"/>
      <c r="E1196" s="453"/>
      <c r="F1196" s="453"/>
      <c r="G1196" s="453"/>
      <c r="H1196" s="453"/>
      <c r="I1196" s="453"/>
      <c r="J1196" s="453"/>
      <c r="K1196" s="453"/>
      <c r="L1196" s="453"/>
    </row>
    <row r="1197" spans="2:12" ht="12.75">
      <c r="B1197" s="454"/>
      <c r="C1197" s="454"/>
      <c r="D1197" s="454"/>
      <c r="E1197" s="454"/>
      <c r="F1197" s="454"/>
      <c r="G1197" s="454"/>
      <c r="H1197" s="454"/>
      <c r="I1197" s="454"/>
      <c r="J1197" s="454"/>
      <c r="K1197" s="454"/>
      <c r="L1197" s="454"/>
    </row>
    <row r="1198" spans="2:12" ht="24.75" customHeight="1">
      <c r="B1198" s="248"/>
      <c r="C1198" s="248"/>
      <c r="D1198" s="248"/>
      <c r="E1198" s="248"/>
      <c r="F1198" s="248"/>
      <c r="G1198" s="248"/>
      <c r="H1198" s="248"/>
      <c r="I1198" s="248"/>
      <c r="J1198" s="248"/>
      <c r="K1198" s="248"/>
      <c r="L1198" s="248"/>
    </row>
    <row r="1200" ht="15.75" customHeight="1"/>
    <row r="1201" ht="14.25" customHeight="1"/>
    <row r="1204" ht="14.25" customHeight="1"/>
    <row r="1205" ht="18.75" customHeight="1"/>
    <row r="1206" ht="18.75" customHeight="1"/>
    <row r="1207" ht="18.75" customHeight="1"/>
    <row r="1208" ht="12.75" customHeight="1"/>
    <row r="1210" ht="12.75" customHeight="1"/>
    <row r="1211" ht="12.75" customHeight="1"/>
  </sheetData>
  <sheetProtection password="CC06" sheet="1"/>
  <mergeCells count="540">
    <mergeCell ref="A1:K1"/>
    <mergeCell ref="B2:F2"/>
    <mergeCell ref="H2:K2"/>
    <mergeCell ref="C191:K191"/>
    <mergeCell ref="B43:K43"/>
    <mergeCell ref="C192:K192"/>
    <mergeCell ref="A24:L25"/>
    <mergeCell ref="A27:K27"/>
    <mergeCell ref="C164:H164"/>
    <mergeCell ref="B74:K76"/>
    <mergeCell ref="B426:K427"/>
    <mergeCell ref="N538:N539"/>
    <mergeCell ref="O538:O539"/>
    <mergeCell ref="N543:N544"/>
    <mergeCell ref="O543:O544"/>
    <mergeCell ref="B225:B226"/>
    <mergeCell ref="B408:B409"/>
    <mergeCell ref="O431:O432"/>
    <mergeCell ref="B417:B418"/>
    <mergeCell ref="B422:B423"/>
    <mergeCell ref="B220:I221"/>
    <mergeCell ref="C207:H207"/>
    <mergeCell ref="B214:B215"/>
    <mergeCell ref="B217:B218"/>
    <mergeCell ref="C44:I45"/>
    <mergeCell ref="C46:I48"/>
    <mergeCell ref="C90:K90"/>
    <mergeCell ref="C89:K89"/>
    <mergeCell ref="B136:J137"/>
    <mergeCell ref="C200:I200"/>
    <mergeCell ref="B961:K962"/>
    <mergeCell ref="D954:D955"/>
    <mergeCell ref="E954:J954"/>
    <mergeCell ref="B635:K639"/>
    <mergeCell ref="B817:K819"/>
    <mergeCell ref="B821:K823"/>
    <mergeCell ref="C932:H932"/>
    <mergeCell ref="A855:K855"/>
    <mergeCell ref="C860:K860"/>
    <mergeCell ref="B916:K917"/>
    <mergeCell ref="B952:K953"/>
    <mergeCell ref="O426:O427"/>
    <mergeCell ref="C945:J945"/>
    <mergeCell ref="C433:I433"/>
    <mergeCell ref="C434:I434"/>
    <mergeCell ref="B431:K432"/>
    <mergeCell ref="N431:N432"/>
    <mergeCell ref="B528:E528"/>
    <mergeCell ref="A950:K950"/>
    <mergeCell ref="N426:N427"/>
    <mergeCell ref="J525:J526"/>
    <mergeCell ref="B522:K522"/>
    <mergeCell ref="K525:K526"/>
    <mergeCell ref="H525:H526"/>
    <mergeCell ref="I525:I526"/>
    <mergeCell ref="G525:G526"/>
    <mergeCell ref="B512:K512"/>
    <mergeCell ref="A518:K518"/>
    <mergeCell ref="C501:J501"/>
    <mergeCell ref="N381:N382"/>
    <mergeCell ref="O381:O382"/>
    <mergeCell ref="B582:K582"/>
    <mergeCell ref="C577:I577"/>
    <mergeCell ref="B523:E526"/>
    <mergeCell ref="C564:I564"/>
    <mergeCell ref="B503:K503"/>
    <mergeCell ref="C583:I583"/>
    <mergeCell ref="B567:E571"/>
    <mergeCell ref="H568:H571"/>
    <mergeCell ref="B400:B401"/>
    <mergeCell ref="N398:N399"/>
    <mergeCell ref="O398:O399"/>
    <mergeCell ref="F568:F571"/>
    <mergeCell ref="O568:O571"/>
    <mergeCell ref="N525:N526"/>
    <mergeCell ref="A558:K558"/>
    <mergeCell ref="N357:N358"/>
    <mergeCell ref="O357:O358"/>
    <mergeCell ref="N317:N318"/>
    <mergeCell ref="O317:O318"/>
    <mergeCell ref="N334:N335"/>
    <mergeCell ref="O334:O335"/>
    <mergeCell ref="O251:O252"/>
    <mergeCell ref="N228:N229"/>
    <mergeCell ref="N272:N273"/>
    <mergeCell ref="O272:O273"/>
    <mergeCell ref="N293:N294"/>
    <mergeCell ref="O293:O294"/>
    <mergeCell ref="A1094:O1096"/>
    <mergeCell ref="N220:N221"/>
    <mergeCell ref="O220:O221"/>
    <mergeCell ref="B251:J252"/>
    <mergeCell ref="B272:J273"/>
    <mergeCell ref="O212:O213"/>
    <mergeCell ref="B357:J358"/>
    <mergeCell ref="B381:J382"/>
    <mergeCell ref="O228:O229"/>
    <mergeCell ref="N251:N252"/>
    <mergeCell ref="C1055:F1055"/>
    <mergeCell ref="C1062:F1062"/>
    <mergeCell ref="C202:I202"/>
    <mergeCell ref="C205:I205"/>
    <mergeCell ref="C206:I206"/>
    <mergeCell ref="A1098:L1106"/>
    <mergeCell ref="B1066:L1068"/>
    <mergeCell ref="A1070:L1070"/>
    <mergeCell ref="B1085:L1086"/>
    <mergeCell ref="A1092:O1093"/>
    <mergeCell ref="B857:K858"/>
    <mergeCell ref="C859:K859"/>
    <mergeCell ref="C1061:F1061"/>
    <mergeCell ref="B1082:I1083"/>
    <mergeCell ref="C990:J990"/>
    <mergeCell ref="B1057:L1059"/>
    <mergeCell ref="C1060:F1060"/>
    <mergeCell ref="C1052:F1052"/>
    <mergeCell ref="C1053:F1053"/>
    <mergeCell ref="C1054:F1054"/>
    <mergeCell ref="C911:H911"/>
    <mergeCell ref="B889:K891"/>
    <mergeCell ref="C867:K867"/>
    <mergeCell ref="C862:K862"/>
    <mergeCell ref="A895:K896"/>
    <mergeCell ref="B913:K913"/>
    <mergeCell ref="C892:H892"/>
    <mergeCell ref="B864:K865"/>
    <mergeCell ref="C869:K869"/>
    <mergeCell ref="C866:K866"/>
    <mergeCell ref="A920:K921"/>
    <mergeCell ref="C926:H926"/>
    <mergeCell ref="C986:J986"/>
    <mergeCell ref="B923:K924"/>
    <mergeCell ref="C925:H925"/>
    <mergeCell ref="B957:C957"/>
    <mergeCell ref="B958:C958"/>
    <mergeCell ref="B967:C967"/>
    <mergeCell ref="B968:C968"/>
    <mergeCell ref="C931:H931"/>
    <mergeCell ref="R872:R873"/>
    <mergeCell ref="B902:K902"/>
    <mergeCell ref="Q900:R901"/>
    <mergeCell ref="Q889:Q891"/>
    <mergeCell ref="R889:R891"/>
    <mergeCell ref="A898:K898"/>
    <mergeCell ref="B900:K901"/>
    <mergeCell ref="S872:S873"/>
    <mergeCell ref="C834:K834"/>
    <mergeCell ref="C852:K853"/>
    <mergeCell ref="N872:N873"/>
    <mergeCell ref="O872:O873"/>
    <mergeCell ref="P872:P873"/>
    <mergeCell ref="Q872:Q873"/>
    <mergeCell ref="B871:K872"/>
    <mergeCell ref="C868:K868"/>
    <mergeCell ref="C861:K861"/>
    <mergeCell ref="A826:K829"/>
    <mergeCell ref="C735:L735"/>
    <mergeCell ref="C590:I590"/>
    <mergeCell ref="B813:K815"/>
    <mergeCell ref="C751:G751"/>
    <mergeCell ref="C752:G752"/>
    <mergeCell ref="A811:K811"/>
    <mergeCell ref="C742:J742"/>
    <mergeCell ref="C743:J743"/>
    <mergeCell ref="C744:K744"/>
    <mergeCell ref="B1168:K1168"/>
    <mergeCell ref="A1170:K1170"/>
    <mergeCell ref="B1171:K1171"/>
    <mergeCell ref="P525:P526"/>
    <mergeCell ref="Q525:Q526"/>
    <mergeCell ref="P568:P571"/>
    <mergeCell ref="Q568:Q571"/>
    <mergeCell ref="N567:Q567"/>
    <mergeCell ref="N568:N571"/>
    <mergeCell ref="O525:O526"/>
    <mergeCell ref="A1162:K1162"/>
    <mergeCell ref="B1163:K1163"/>
    <mergeCell ref="B1164:K1164"/>
    <mergeCell ref="B1165:K1165"/>
    <mergeCell ref="A1166:K1167"/>
    <mergeCell ref="A1179:K1179"/>
    <mergeCell ref="B1177:K1177"/>
    <mergeCell ref="A1173:K1173"/>
    <mergeCell ref="B1174:K1174"/>
    <mergeCell ref="A1176:K1176"/>
    <mergeCell ref="B1180:K1180"/>
    <mergeCell ref="A1182:K1182"/>
    <mergeCell ref="B1196:L1198"/>
    <mergeCell ref="B1183:K1183"/>
    <mergeCell ref="A1185:K1185"/>
    <mergeCell ref="B1186:K1186"/>
    <mergeCell ref="B1193:L1194"/>
    <mergeCell ref="A1188:O1189"/>
    <mergeCell ref="B1157:K1157"/>
    <mergeCell ref="B1158:K1158"/>
    <mergeCell ref="A1160:K1160"/>
    <mergeCell ref="N1160:O1160"/>
    <mergeCell ref="A1152:K1152"/>
    <mergeCell ref="B1153:K1153"/>
    <mergeCell ref="B1154:K1154"/>
    <mergeCell ref="A1156:K1156"/>
    <mergeCell ref="B1146:K1146"/>
    <mergeCell ref="A1148:K1148"/>
    <mergeCell ref="B1149:K1149"/>
    <mergeCell ref="B1150:K1150"/>
    <mergeCell ref="A1141:K1141"/>
    <mergeCell ref="B1142:K1142"/>
    <mergeCell ref="B1143:K1143"/>
    <mergeCell ref="B1144:K1144"/>
    <mergeCell ref="B1145:K1145"/>
    <mergeCell ref="B1136:K1136"/>
    <mergeCell ref="B1137:K1137"/>
    <mergeCell ref="A1139:K1139"/>
    <mergeCell ref="N1139:O1139"/>
    <mergeCell ref="B1131:K1131"/>
    <mergeCell ref="B1132:K1132"/>
    <mergeCell ref="B1133:K1133"/>
    <mergeCell ref="A1135:K1135"/>
    <mergeCell ref="B1127:K1127"/>
    <mergeCell ref="B1128:K1128"/>
    <mergeCell ref="B1129:K1129"/>
    <mergeCell ref="B1130:K1130"/>
    <mergeCell ref="B1123:K1123"/>
    <mergeCell ref="B1124:K1124"/>
    <mergeCell ref="B1125:K1125"/>
    <mergeCell ref="B1126:K1126"/>
    <mergeCell ref="B1118:K1118"/>
    <mergeCell ref="A1120:K1120"/>
    <mergeCell ref="B1121:K1121"/>
    <mergeCell ref="B1122:K1122"/>
    <mergeCell ref="B1114:K1114"/>
    <mergeCell ref="B1115:K1115"/>
    <mergeCell ref="B1116:K1116"/>
    <mergeCell ref="B1117:K1117"/>
    <mergeCell ref="A1110:K1110"/>
    <mergeCell ref="B1111:K1111"/>
    <mergeCell ref="B1112:K1112"/>
    <mergeCell ref="B1113:K1113"/>
    <mergeCell ref="A1108:K1108"/>
    <mergeCell ref="N1108:O1108"/>
    <mergeCell ref="C1063:F1063"/>
    <mergeCell ref="C1064:F1064"/>
    <mergeCell ref="A1088:O1089"/>
    <mergeCell ref="B1072:L1072"/>
    <mergeCell ref="B1074:L1075"/>
    <mergeCell ref="A1078:L1078"/>
    <mergeCell ref="B1080:I1080"/>
    <mergeCell ref="M1031:O1032"/>
    <mergeCell ref="A1044:L1045"/>
    <mergeCell ref="A1047:L1047"/>
    <mergeCell ref="B1049:L1051"/>
    <mergeCell ref="B1037:H1041"/>
    <mergeCell ref="N1050:N1051"/>
    <mergeCell ref="O1050:O1051"/>
    <mergeCell ref="B1013:K1013"/>
    <mergeCell ref="B1014:K1014"/>
    <mergeCell ref="B1025:L1029"/>
    <mergeCell ref="B1031:K1032"/>
    <mergeCell ref="B1015:K1015"/>
    <mergeCell ref="B1016:K1016"/>
    <mergeCell ref="B1017:K1017"/>
    <mergeCell ref="B1018:K1018"/>
    <mergeCell ref="A1022:L1023"/>
    <mergeCell ref="B1019:K1019"/>
    <mergeCell ref="B1008:K1008"/>
    <mergeCell ref="B1009:K1009"/>
    <mergeCell ref="B1010:K1010"/>
    <mergeCell ref="B1012:K1012"/>
    <mergeCell ref="B1004:K1004"/>
    <mergeCell ref="B1005:K1005"/>
    <mergeCell ref="B1006:K1006"/>
    <mergeCell ref="B1007:K1007"/>
    <mergeCell ref="N1001:N1002"/>
    <mergeCell ref="O1001:O1002"/>
    <mergeCell ref="A993:L994"/>
    <mergeCell ref="A995:L999"/>
    <mergeCell ref="B1001:K1002"/>
    <mergeCell ref="N979:R979"/>
    <mergeCell ref="C981:F981"/>
    <mergeCell ref="B984:K985"/>
    <mergeCell ref="C982:J982"/>
    <mergeCell ref="N984:N985"/>
    <mergeCell ref="O984:O985"/>
    <mergeCell ref="B979:K980"/>
    <mergeCell ref="T973:T974"/>
    <mergeCell ref="C975:F975"/>
    <mergeCell ref="C976:F976"/>
    <mergeCell ref="C977:F977"/>
    <mergeCell ref="B973:K974"/>
    <mergeCell ref="N973:S973"/>
    <mergeCell ref="S979:S980"/>
    <mergeCell ref="T928:T929"/>
    <mergeCell ref="C948:J948"/>
    <mergeCell ref="N940:N941"/>
    <mergeCell ref="C943:J943"/>
    <mergeCell ref="T935:T936"/>
    <mergeCell ref="S935:S936"/>
    <mergeCell ref="C937:H937"/>
    <mergeCell ref="O940:O941"/>
    <mergeCell ref="C944:J944"/>
    <mergeCell ref="C930:H930"/>
    <mergeCell ref="B928:K929"/>
    <mergeCell ref="N928:R928"/>
    <mergeCell ref="N935:R935"/>
    <mergeCell ref="C933:H933"/>
    <mergeCell ref="B935:K936"/>
    <mergeCell ref="A970:K971"/>
    <mergeCell ref="B940:K941"/>
    <mergeCell ref="C942:J942"/>
    <mergeCell ref="B959:C959"/>
    <mergeCell ref="B964:C964"/>
    <mergeCell ref="N923:Q923"/>
    <mergeCell ref="S928:S929"/>
    <mergeCell ref="S889:S891"/>
    <mergeCell ref="O889:O891"/>
    <mergeCell ref="P889:P891"/>
    <mergeCell ref="N889:N891"/>
    <mergeCell ref="N900:P901"/>
    <mergeCell ref="Q804:Q805"/>
    <mergeCell ref="N804:N805"/>
    <mergeCell ref="O804:O805"/>
    <mergeCell ref="P804:P805"/>
    <mergeCell ref="C802:K802"/>
    <mergeCell ref="N753:N754"/>
    <mergeCell ref="C801:K801"/>
    <mergeCell ref="B804:K805"/>
    <mergeCell ref="C750:G750"/>
    <mergeCell ref="B746:K749"/>
    <mergeCell ref="B785:K786"/>
    <mergeCell ref="B791:K792"/>
    <mergeCell ref="C753:G753"/>
    <mergeCell ref="C723:K723"/>
    <mergeCell ref="C734:K734"/>
    <mergeCell ref="A737:K737"/>
    <mergeCell ref="C741:J741"/>
    <mergeCell ref="C731:L731"/>
    <mergeCell ref="C732:K732"/>
    <mergeCell ref="C733:K733"/>
    <mergeCell ref="B729:K730"/>
    <mergeCell ref="B739:K740"/>
    <mergeCell ref="M708:O709"/>
    <mergeCell ref="N729:N730"/>
    <mergeCell ref="O729:O730"/>
    <mergeCell ref="C724:K724"/>
    <mergeCell ref="C725:K725"/>
    <mergeCell ref="C726:K726"/>
    <mergeCell ref="C727:H727"/>
    <mergeCell ref="A714:K714"/>
    <mergeCell ref="C721:L721"/>
    <mergeCell ref="C722:K722"/>
    <mergeCell ref="C689:K689"/>
    <mergeCell ref="B719:K720"/>
    <mergeCell ref="C696:K696"/>
    <mergeCell ref="B700:K701"/>
    <mergeCell ref="B706:H706"/>
    <mergeCell ref="B708:K709"/>
    <mergeCell ref="C698:K698"/>
    <mergeCell ref="C697:K697"/>
    <mergeCell ref="B660:K663"/>
    <mergeCell ref="P684:P685"/>
    <mergeCell ref="C686:K686"/>
    <mergeCell ref="C687:K687"/>
    <mergeCell ref="C688:K688"/>
    <mergeCell ref="O692:O693"/>
    <mergeCell ref="C682:K682"/>
    <mergeCell ref="B684:K685"/>
    <mergeCell ref="N684:N685"/>
    <mergeCell ref="O684:O685"/>
    <mergeCell ref="B600:C600"/>
    <mergeCell ref="C690:K690"/>
    <mergeCell ref="B692:K693"/>
    <mergeCell ref="N692:N693"/>
    <mergeCell ref="O625:O626"/>
    <mergeCell ref="B626:K627"/>
    <mergeCell ref="B668:K668"/>
    <mergeCell ref="B673:K674"/>
    <mergeCell ref="M673:O674"/>
    <mergeCell ref="B632:K633"/>
    <mergeCell ref="C536:G536"/>
    <mergeCell ref="A624:K624"/>
    <mergeCell ref="N625:N626"/>
    <mergeCell ref="C554:K555"/>
    <mergeCell ref="B617:K618"/>
    <mergeCell ref="B573:E573"/>
    <mergeCell ref="I568:I571"/>
    <mergeCell ref="C562:I562"/>
    <mergeCell ref="C553:K553"/>
    <mergeCell ref="B529:E529"/>
    <mergeCell ref="B531:K531"/>
    <mergeCell ref="C532:G532"/>
    <mergeCell ref="C534:G534"/>
    <mergeCell ref="C535:G535"/>
    <mergeCell ref="C541:K542"/>
    <mergeCell ref="C540:K540"/>
    <mergeCell ref="O598:O599"/>
    <mergeCell ref="B598:K598"/>
    <mergeCell ref="N598:N599"/>
    <mergeCell ref="B599:C599"/>
    <mergeCell ref="D599:E599"/>
    <mergeCell ref="F599:K599"/>
    <mergeCell ref="N719:N720"/>
    <mergeCell ref="C622:I622"/>
    <mergeCell ref="C621:I621"/>
    <mergeCell ref="A717:K717"/>
    <mergeCell ref="C681:K681"/>
    <mergeCell ref="C676:I676"/>
    <mergeCell ref="C677:I677"/>
    <mergeCell ref="C675:I675"/>
    <mergeCell ref="C694:K694"/>
    <mergeCell ref="C695:K695"/>
    <mergeCell ref="B602:C602"/>
    <mergeCell ref="B572:E572"/>
    <mergeCell ref="B601:C601"/>
    <mergeCell ref="B527:E527"/>
    <mergeCell ref="C591:I591"/>
    <mergeCell ref="C584:I584"/>
    <mergeCell ref="G568:G571"/>
    <mergeCell ref="B566:K566"/>
    <mergeCell ref="B586:I586"/>
    <mergeCell ref="C551:K552"/>
    <mergeCell ref="R525:R526"/>
    <mergeCell ref="A520:K520"/>
    <mergeCell ref="N523:S523"/>
    <mergeCell ref="F524:H524"/>
    <mergeCell ref="I524:K524"/>
    <mergeCell ref="N524:P524"/>
    <mergeCell ref="Q524:S524"/>
    <mergeCell ref="S525:S526"/>
    <mergeCell ref="F523:K523"/>
    <mergeCell ref="F525:F526"/>
    <mergeCell ref="B507:K507"/>
    <mergeCell ref="B508:K508"/>
    <mergeCell ref="C496:J496"/>
    <mergeCell ref="C497:J497"/>
    <mergeCell ref="B499:K499"/>
    <mergeCell ref="C500:J500"/>
    <mergeCell ref="P466:Q466"/>
    <mergeCell ref="C467:K467"/>
    <mergeCell ref="P467:Q467"/>
    <mergeCell ref="C468:K468"/>
    <mergeCell ref="P468:Q468"/>
    <mergeCell ref="P154:P155"/>
    <mergeCell ref="C156:H156"/>
    <mergeCell ref="B154:K155"/>
    <mergeCell ref="O154:O155"/>
    <mergeCell ref="N154:N155"/>
    <mergeCell ref="M27:U27"/>
    <mergeCell ref="A436:K436"/>
    <mergeCell ref="B438:J439"/>
    <mergeCell ref="C428:I428"/>
    <mergeCell ref="C429:I429"/>
    <mergeCell ref="B293:J294"/>
    <mergeCell ref="B317:J318"/>
    <mergeCell ref="C110:K110"/>
    <mergeCell ref="C114:K114"/>
    <mergeCell ref="C119:K119"/>
    <mergeCell ref="O197:O198"/>
    <mergeCell ref="C199:I199"/>
    <mergeCell ref="C201:I201"/>
    <mergeCell ref="O168:O169"/>
    <mergeCell ref="N29:U29"/>
    <mergeCell ref="N30:O30"/>
    <mergeCell ref="N31:Q31"/>
    <mergeCell ref="C177:K177"/>
    <mergeCell ref="N197:N198"/>
    <mergeCell ref="P168:P169"/>
    <mergeCell ref="B196:K198"/>
    <mergeCell ref="C464:K464"/>
    <mergeCell ref="C465:K465"/>
    <mergeCell ref="C466:K466"/>
    <mergeCell ref="B50:K51"/>
    <mergeCell ref="A131:K134"/>
    <mergeCell ref="C161:I161"/>
    <mergeCell ref="A210:K210"/>
    <mergeCell ref="C204:I204"/>
    <mergeCell ref="B222:B223"/>
    <mergeCell ref="C203:I203"/>
    <mergeCell ref="C162:K162"/>
    <mergeCell ref="C163:K163"/>
    <mergeCell ref="N212:N213"/>
    <mergeCell ref="B490:K492"/>
    <mergeCell ref="N183:N184"/>
    <mergeCell ref="N168:N169"/>
    <mergeCell ref="C176:K176"/>
    <mergeCell ref="B183:K184"/>
    <mergeCell ref="B334:J335"/>
    <mergeCell ref="C495:J495"/>
    <mergeCell ref="B447:K448"/>
    <mergeCell ref="C461:L461"/>
    <mergeCell ref="C462:K462"/>
    <mergeCell ref="C463:K463"/>
    <mergeCell ref="B456:K460"/>
    <mergeCell ref="B472:K474"/>
    <mergeCell ref="B481:K483"/>
    <mergeCell ref="B494:K494"/>
    <mergeCell ref="A470:K470"/>
    <mergeCell ref="O93:O94"/>
    <mergeCell ref="B93:K94"/>
    <mergeCell ref="B168:K169"/>
    <mergeCell ref="C165:H165"/>
    <mergeCell ref="N136:N137"/>
    <mergeCell ref="N93:N94"/>
    <mergeCell ref="O136:O137"/>
    <mergeCell ref="C157:H157"/>
    <mergeCell ref="A783:K783"/>
    <mergeCell ref="F567:I567"/>
    <mergeCell ref="B588:K589"/>
    <mergeCell ref="A798:K798"/>
    <mergeCell ref="F600:G600"/>
    <mergeCell ref="F602:G602"/>
    <mergeCell ref="C576:I576"/>
    <mergeCell ref="A596:K596"/>
    <mergeCell ref="H600:I600"/>
    <mergeCell ref="H601:I601"/>
    <mergeCell ref="P817:P818"/>
    <mergeCell ref="N821:N822"/>
    <mergeCell ref="O821:O822"/>
    <mergeCell ref="P821:P822"/>
    <mergeCell ref="N817:N818"/>
    <mergeCell ref="O817:O818"/>
    <mergeCell ref="B1011:K1011"/>
    <mergeCell ref="B954:C955"/>
    <mergeCell ref="B956:C956"/>
    <mergeCell ref="B606:L606"/>
    <mergeCell ref="H602:I602"/>
    <mergeCell ref="F601:G601"/>
    <mergeCell ref="A604:K604"/>
    <mergeCell ref="B965:C965"/>
    <mergeCell ref="B966:C966"/>
    <mergeCell ref="C988:J988"/>
    <mergeCell ref="C578:I578"/>
    <mergeCell ref="C991:J991"/>
    <mergeCell ref="B1003:K1003"/>
    <mergeCell ref="A4:O16"/>
    <mergeCell ref="A17:O22"/>
    <mergeCell ref="D963:J963"/>
    <mergeCell ref="C989:J989"/>
    <mergeCell ref="C987:J987"/>
    <mergeCell ref="B832:J833"/>
    <mergeCell ref="C563:I563"/>
  </mergeCells>
  <conditionalFormatting sqref="P445:Q445 P454:Q454 P479:Q479">
    <cfRule type="expression" priority="1" dxfId="21" stopIfTrue="1">
      <formula>AND(P444&lt;&gt;0,P444&lt;&gt;1)</formula>
    </cfRule>
  </conditionalFormatting>
  <conditionalFormatting sqref="P731">
    <cfRule type="expression" priority="2" dxfId="0" stopIfTrue="1">
      <formula>AND(O731&lt;&gt;0,O731&lt;&gt;1)</formula>
    </cfRule>
  </conditionalFormatting>
  <conditionalFormatting sqref="S925:S926">
    <cfRule type="expression" priority="3" dxfId="21" stopIfTrue="1">
      <formula>AND(R925&lt;&gt;$N$838)</formula>
    </cfRule>
  </conditionalFormatting>
  <conditionalFormatting sqref="U930">
    <cfRule type="expression" priority="4" dxfId="21" stopIfTrue="1">
      <formula>AND(T930&lt;&gt;$N$839)</formula>
    </cfRule>
  </conditionalFormatting>
  <conditionalFormatting sqref="U937">
    <cfRule type="expression" priority="6" dxfId="21" stopIfTrue="1">
      <formula>AND(T937&lt;&gt;$N$852)</formula>
    </cfRule>
  </conditionalFormatting>
  <conditionalFormatting sqref="U932:U933">
    <cfRule type="expression" priority="16" dxfId="21" stopIfTrue="1">
      <formula>AND(T932&lt;&gt;#REF!)</formula>
    </cfRule>
  </conditionalFormatting>
  <conditionalFormatting sqref="U975:U977">
    <cfRule type="expression" priority="7" dxfId="21" stopIfTrue="1">
      <formula>AND(T975&gt;$N$943)</formula>
    </cfRule>
  </conditionalFormatting>
  <conditionalFormatting sqref="T981">
    <cfRule type="expression" priority="8" dxfId="21" stopIfTrue="1">
      <formula>AND(S981&gt;$N$947)</formula>
    </cfRule>
  </conditionalFormatting>
  <conditionalFormatting sqref="T982">
    <cfRule type="expression" priority="9" dxfId="21" stopIfTrue="1">
      <formula>AND(S982&gt;$O$947)</formula>
    </cfRule>
  </conditionalFormatting>
  <conditionalFormatting sqref="P986">
    <cfRule type="expression" priority="10" dxfId="21" stopIfTrue="1">
      <formula>AND(N986&gt;$N$944)</formula>
    </cfRule>
  </conditionalFormatting>
  <conditionalFormatting sqref="P988">
    <cfRule type="expression" priority="11" dxfId="21" stopIfTrue="1">
      <formula>AND(N988&gt;$N$947)</formula>
    </cfRule>
  </conditionalFormatting>
  <conditionalFormatting sqref="P990">
    <cfRule type="expression" priority="12" dxfId="21" stopIfTrue="1">
      <formula>AND(N990&gt;$N$948)</formula>
    </cfRule>
  </conditionalFormatting>
  <conditionalFormatting sqref="P987">
    <cfRule type="expression" priority="13" dxfId="21" stopIfTrue="1">
      <formula>AND(N987&gt;$O$944)</formula>
    </cfRule>
  </conditionalFormatting>
  <conditionalFormatting sqref="P989">
    <cfRule type="expression" priority="14" dxfId="21" stopIfTrue="1">
      <formula>AND(N989&gt;$O$947)</formula>
    </cfRule>
  </conditionalFormatting>
  <conditionalFormatting sqref="P991">
    <cfRule type="expression" priority="15" dxfId="21" stopIfTrue="1">
      <formula>AND(N991&gt;$O$948)</formula>
    </cfRule>
  </conditionalFormatting>
  <conditionalFormatting sqref="U931">
    <cfRule type="expression" priority="5" dxfId="21" stopIfTrue="1">
      <formula>AND(T931&lt;&gt;($N$840+$N$845))</formula>
    </cfRule>
  </conditionalFormatting>
  <conditionalFormatting sqref="O731">
    <cfRule type="expression" priority="17" dxfId="21" stopIfTrue="1">
      <formula>AND(O731&lt;&gt;0,O731&lt;&gt;1)</formula>
    </cfRule>
  </conditionalFormatting>
  <conditionalFormatting sqref="O488:O489">
    <cfRule type="expression" priority="18" dxfId="21" stopIfTrue="1">
      <formula>AND(O488&gt;0,OR(O488&lt;&gt;1))</formula>
    </cfRule>
    <cfRule type="cellIs" priority="19" dxfId="2" operator="equal" stopIfTrue="1">
      <formula>0</formula>
    </cfRule>
  </conditionalFormatting>
  <conditionalFormatting sqref="P488">
    <cfRule type="expression" priority="20" dxfId="21" stopIfTrue="1">
      <formula>"oP234&lt;&gt;1)"</formula>
    </cfRule>
  </conditionalFormatting>
  <conditionalFormatting sqref="P444:Q444 P453:Q453 P478:Q478">
    <cfRule type="expression" priority="21" dxfId="0" stopIfTrue="1">
      <formula>AND(P444&lt;&gt;0,P444&lt;&gt;1)</formula>
    </cfRule>
  </conditionalFormatting>
  <dataValidations count="55">
    <dataValidation type="custom" showInputMessage="1" showErrorMessage="1" error="Nu este mentionat nivelul in unitate (D11)" sqref="N156:O156 N170:O170 N185">
      <formula1>AND(N$95=1)</formula1>
    </dataValidation>
    <dataValidation type="custom" showInputMessage="1" showErrorMessage="1" error="Nu este mentionat nivelul in unitate (D11)" sqref="N171:O171 N157:O157 N186">
      <formula1>AND(N$96=2)</formula1>
    </dataValidation>
    <dataValidation type="custom" showInputMessage="1" showErrorMessage="1" sqref="N90">
      <formula1>AND(N90&lt;=N89)</formula1>
    </dataValidation>
    <dataValidation type="custom" showInputMessage="1" showErrorMessage="1" error="Nu este mentionat nivelul in unitate (D11)" sqref="N158:O158 N172:O172 N187 N433:O434 N540:O541">
      <formula1>AND(N$97=3)</formula1>
    </dataValidation>
    <dataValidation type="custom" showInputMessage="1" showErrorMessage="1" error="Nu este mentionat nivelul in unitate (D11)" sqref="N159:O159 N173:O173 N188">
      <formula1>AND(N$98=4)</formula1>
    </dataValidation>
    <dataValidation type="custom" showInputMessage="1" showErrorMessage="1" error="Nu este mentionat nivelul in unitate (D11)" sqref="N160:O160 N174:O174 N189">
      <formula1>AND(N$99=5)</formula1>
    </dataValidation>
    <dataValidation type="custom" showInputMessage="1" showErrorMessage="1" error="Nu este mentionat nivelul in unitate (D11)" sqref="N161:O161 N175:O175 N190">
      <formula1>AND(N$100=6)</formula1>
    </dataValidation>
    <dataValidation type="custom" showInputMessage="1" showErrorMessage="1" error="Nu este mentionat nivelul in unitate (D11)" sqref="N162:O163 N176:O177 N191:N192">
      <formula1>AND(N$101=7)</formula1>
    </dataValidation>
    <dataValidation type="custom" showInputMessage="1" showErrorMessage="1" error="Nu este mentionat nivelul in unitate (D11)" sqref="N164:O164 N178:O178 N193">
      <formula1>AND(N$102=8)</formula1>
    </dataValidation>
    <dataValidation type="custom" showInputMessage="1" showErrorMessage="1" error="Nu a existat nivelul de invatamant (D53a)" sqref="N874:R884">
      <formula1>AND($N835&gt;0)</formula1>
    </dataValidation>
    <dataValidation type="custom" showInputMessage="1" showErrorMessage="1" error="Nu a existat nivelul de invatamant (D53a)" sqref="N903:R910">
      <formula1>AND($N838&gt;0)</formula1>
    </dataValidation>
    <dataValidation type="custom" showInputMessage="1" showErrorMessage="1" error="Nu exista alte forme" sqref="O1003:O1019 N914:R914 N937:S937 N892:R892">
      <formula1>AND($N$852&gt;0)</formula1>
    </dataValidation>
    <dataValidation type="list" allowBlank="1" showInputMessage="1" showErrorMessage="1" sqref="N1157:O1158 N1177:O1177 N1180:O1180 N1058:O1058 N1186:O1186 N1153:O1154 N1149:O1150 N1174:O1174 N1111:O1118 N1121:O1133 N1136:O1137 N1183:O1183 N1168:O1168 N1163:O1165 N1171:O1171 N1142:O1146 N694:O694 N807:Q807">
      <formula1>"1,2,3,4,5"</formula1>
    </dataValidation>
    <dataValidation type="list" allowBlank="1" showInputMessage="1" showErrorMessage="1" sqref="N1033:N1035 N1039 N575 N38 N138:O138 N494 N508 N702 N679 N668 N786:O786 N792:O792 N612 O600:O602 N627:O627">
      <formula1>"1,2,3"</formula1>
    </dataValidation>
    <dataValidation type="custom" showInputMessage="1" showErrorMessage="1" error="Cf. D53, nu a existat acest nivel in anul scolar precedent." sqref="N1007:N1008">
      <formula1>AND($N$838&gt;0)</formula1>
    </dataValidation>
    <dataValidation type="custom" showInputMessage="1" showErrorMessage="1" error="Cf. D53, nu a existat acest nivel in anul scolar precedent." sqref="N1009:N1011">
      <formula1>AND($N$839&gt;0)</formula1>
    </dataValidation>
    <dataValidation type="custom" showInputMessage="1" showErrorMessage="1" error="Cf. D53, nu a existat acest nivel in anul scolar precedent." sqref="N1012:N1014">
      <formula1>AND($N$840&gt;0)</formula1>
    </dataValidation>
    <dataValidation type="custom" showInputMessage="1" showErrorMessage="1" error="Cf. D53, nu a existat acest nivel in anul scolar precedent." sqref="N1015:N1017">
      <formula1>AND($N$845&gt;0)</formula1>
    </dataValidation>
    <dataValidation type="custom" showInputMessage="1" showErrorMessage="1" error="Cf. D53, nu a existat acest nivel in anul scolar precedent." sqref="N1018:N1019">
      <formula1>AND(#REF!&gt;0)</formula1>
    </dataValidation>
    <dataValidation type="custom" showInputMessage="1" showErrorMessage="1" error="Cf. D53, nu a existat acest nivel in anul scolar precedent." sqref="N1003:N1006">
      <formula1>AND($N$847&gt;0)</formula1>
    </dataValidation>
    <dataValidation type="custom" showInputMessage="1" showErrorMessage="1" error="Nu a existat nivelul de invatamant (D53a)" sqref="N975:S977">
      <formula1>AND($N$943&gt;0)</formula1>
    </dataValidation>
    <dataValidation type="custom" showInputMessage="1" showErrorMessage="1" error="Nu exista alte forme" sqref="N925:Q926">
      <formula1>AND($N$838&gt;0)</formula1>
    </dataValidation>
    <dataValidation type="custom" showInputMessage="1" showErrorMessage="1" error="Nu exista alte forme" sqref="N930:S930">
      <formula1>AND($N$839&gt;0)</formula1>
    </dataValidation>
    <dataValidation type="custom" showInputMessage="1" showErrorMessage="1" error="Nu exista alte forme" sqref="N931:S931">
      <formula1>AND($N$849&gt;0)</formula1>
    </dataValidation>
    <dataValidation type="custom" showInputMessage="1" showErrorMessage="1" error="Nu exista alte forme" sqref="N932:S932">
      <formula1>AND($N$850&gt;0)</formula1>
    </dataValidation>
    <dataValidation type="custom" showInputMessage="1" showErrorMessage="1" error="Nu exista alte forme" sqref="N933:S933">
      <formula1>AND($N$845&gt;0)</formula1>
    </dataValidation>
    <dataValidation type="list" allowBlank="1" showInputMessage="1" showErrorMessage="1" sqref="N956:N959">
      <formula1>"1,2,3,4,5,6"</formula1>
    </dataValidation>
    <dataValidation type="list" allowBlank="1" showInputMessage="1" showErrorMessage="1" sqref="N965:N968">
      <formula1>"1,2,3,4,5,6,7"</formula1>
    </dataValidation>
    <dataValidation type="custom" showInputMessage="1" showErrorMessage="1" error="Nu a existat nivelul de invatamant (D53a)" sqref="N866:N867">
      <formula1>AND($N$848&gt;0)</formula1>
    </dataValidation>
    <dataValidation type="custom" showInputMessage="1" showErrorMessage="1" error="Nu a existat nivelul de invatamant (D53a)" sqref="N859:N860">
      <formula1>AND($N$847&gt;0)</formula1>
    </dataValidation>
    <dataValidation type="list" allowBlank="1" showInputMessage="1" showErrorMessage="1" sqref="N710:N712 N588 N562:N564 N586 N593 N580 N583:N584 N534:N536 N532 N70 N34 N44 N46 N84 N499 N503 N513:N515 N428:O429 N551 N706 N675:N677 N809:Q809 N621:N622 N600:N602">
      <formula1>"1,2"</formula1>
    </dataValidation>
    <dataValidation type="whole" allowBlank="1" showInputMessage="1" showErrorMessage="1" sqref="N806:Q806">
      <formula1>1</formula1>
      <formula2>26</formula2>
    </dataValidation>
    <dataValidation type="list" allowBlank="1" showInputMessage="1" showErrorMessage="1" sqref="N755:N780 N78 N545:O545 N606 N640:N658 N664:N666">
      <formula1>"1,2,3,4"</formula1>
    </dataValidation>
    <dataValidation type="custom" allowBlank="1" showInputMessage="1" showErrorMessage="1" prompt="Suma mai mare decat numarul de elevi pe scoala!!!" sqref="N509:N511 N481:N482 N488:N493 N504:N506 N500:N501 N516">
      <formula1>AND(N509&lt;=$P$165)</formula1>
    </dataValidation>
    <dataValidation type="custom" allowBlank="1" showInputMessage="1" showErrorMessage="1" error="Nu sunt copii in gradinita (D18)" sqref="N440:N443">
      <formula1>AND($P$180&gt;0)</formula1>
    </dataValidation>
    <dataValidation type="custom" allowBlank="1" showInputMessage="1" showErrorMessage="1" error="Nu sunt elevi in scoala (D18)" sqref="O440:O443">
      <formula1>AND($P$181&gt;0)</formula1>
    </dataValidation>
    <dataValidation type="custom" showInputMessage="1" showErrorMessage="1" error="Nu sunt copii in gradinita (D18)" sqref="N449:N452 N475:N477">
      <formula1>AND($P$180&gt;0)</formula1>
    </dataValidation>
    <dataValidation type="custom" showInputMessage="1" showErrorMessage="1" error="Nu sunt elevi in scoala (D18)" sqref="O449:O452 O475:O477">
      <formula1>AND($P$181&gt;0)</formula1>
    </dataValidation>
    <dataValidation type="custom" showInputMessage="1" showErrorMessage="1" error="Nu exista alte forme" sqref="N214:O215 N217:O218 N222:O223 N225:O226">
      <formula1>AND($N$106=1)</formula1>
    </dataValidation>
    <dataValidation type="list" allowBlank="1" showInputMessage="1" showErrorMessage="1" sqref="N152 N123 N146 N98:O98">
      <formula1>"4"</formula1>
    </dataValidation>
    <dataValidation type="list" allowBlank="1" showInputMessage="1" showErrorMessage="1" sqref="N151 N108 N117 N122 N129 N145 N97:O97">
      <formula1>"3"</formula1>
    </dataValidation>
    <dataValidation type="list" allowBlank="1" showInputMessage="1" showErrorMessage="1" sqref="N128 N121 N112 N144 N107 N116 N150 N96:O96">
      <formula1>"2"</formula1>
    </dataValidation>
    <dataValidation type="list" allowBlank="1" showInputMessage="1" showErrorMessage="1" sqref="N127 N111 N120 N95:O95 N106 N115 N149 N143">
      <formula1>"1"</formula1>
    </dataValidation>
    <dataValidation type="list" allowBlank="1" showInputMessage="1" showErrorMessage="1" sqref="N124 N99:O99">
      <formula1>"5"</formula1>
    </dataValidation>
    <dataValidation type="list" allowBlank="1" showInputMessage="1" showErrorMessage="1" sqref="N100:O100">
      <formula1>"6"</formula1>
    </dataValidation>
    <dataValidation type="list" allowBlank="1" showInputMessage="1" showErrorMessage="1" sqref="N50">
      <formula1>"1,2,3,4,5,6,7,8,9,10,11,12,13,14,15,16,17"</formula1>
    </dataValidation>
    <dataValidation type="list" allowBlank="1" showInputMessage="1" showErrorMessage="1" sqref="N32">
      <formula1>"BU,AB,AG,AR,BC,BH,BN,BR,BT,BV,BZ,CJ,CL,CS,CT,CV,DB,DJ,GJ,GL,GR,HD,HR,IF,IL,IS,MH,MM,MS,NT,OT,PH,SB,SJ,SM,SV,TL,TM,TR,VL,VN,VS"</formula1>
    </dataValidation>
    <dataValidation type="list" allowBlank="1" showInputMessage="1" showErrorMessage="1" sqref="N101:O101">
      <formula1>"7"</formula1>
    </dataValidation>
    <dataValidation type="list" allowBlank="1" showInputMessage="1" showErrorMessage="1" sqref="N102:O102">
      <formula1>"8"</formula1>
    </dataValidation>
    <dataValidation type="custom" showInputMessage="1" showErrorMessage="1" error="Nu exista alte forme" sqref="N199:O200">
      <formula1>AND($N$127=1)</formula1>
    </dataValidation>
    <dataValidation type="custom" showInputMessage="1" showErrorMessage="1" error="Nu exista alte forme" sqref="N230:O248 N253:O269 N274:O290 N295:O314 N319:O331 N336:O354 N359:O378 N383:O395">
      <formula1>AND($N$107=2)</formula1>
    </dataValidation>
    <dataValidation type="custom" showInputMessage="1" showErrorMessage="1" error="Nu exista alte forme" sqref="N400:O405 N408:O412 N415:O415 N417:O419 N422:O423">
      <formula1>AND($N$108=3)</formula1>
    </dataValidation>
    <dataValidation type="custom" showInputMessage="1" showErrorMessage="1" error="Nu a existat nivelul de invatamant (D53a)" sqref="N917">
      <formula1>AND($N837&gt;0)</formula1>
    </dataValidation>
    <dataValidation type="custom" showInputMessage="1" showErrorMessage="1" error="Nu a existat nivelul de invatamant (D53a)" sqref="N981:R981">
      <formula1>AND($N$945&gt;0)</formula1>
    </dataValidation>
    <dataValidation type="custom" showInputMessage="1" showErrorMessage="1" error="Nu a existat nivelul de invatamant (D53a)" sqref="N982:R982">
      <formula1>AND($O$945&gt;0)</formula1>
    </dataValidation>
  </dataValidations>
  <printOptions/>
  <pageMargins left="0.1968503937007874" right="0.1968503937007874" top="0.1968503937007874" bottom="0.5118110236220472" header="0.15748031496062992" footer="0.31496062992125984"/>
  <pageSetup horizontalDpi="600" verticalDpi="600" orientation="portrait" paperSize="9" r:id="rId3"/>
  <headerFoot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Cornelia</dc:creator>
  <cp:keywords/>
  <dc:description/>
  <cp:lastModifiedBy>virgil.lapadatu@gmail.com</cp:lastModifiedBy>
  <cp:lastPrinted>2013-10-09T10:13:31Z</cp:lastPrinted>
  <dcterms:created xsi:type="dcterms:W3CDTF">2011-02-02T17:01:43Z</dcterms:created>
  <dcterms:modified xsi:type="dcterms:W3CDTF">2013-10-25T08:05:00Z</dcterms:modified>
  <cp:category/>
  <cp:version/>
  <cp:contentType/>
  <cp:contentStatus/>
</cp:coreProperties>
</file>